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26F44194-978F-4FA3-A355-6D22AA92AA12}" xr6:coauthVersionLast="47" xr6:coauthVersionMax="47" xr10:uidLastSave="{00000000-0000-0000-0000-000000000000}"/>
  <bookViews>
    <workbookView xWindow="3510" yWindow="3510" windowWidth="21570" windowHeight="11385" xr2:uid="{00000000-000D-0000-FFFF-FFFF00000000}"/>
  </bookViews>
  <sheets>
    <sheet name="Programas asistenciales " sheetId="18" r:id="rId1"/>
    <sheet name="sorteos" sheetId="3" r:id="rId2"/>
    <sheet name="Produccion" sheetId="11" r:id="rId3"/>
    <sheet name="billete electronico" sheetId="16" r:id="rId4"/>
    <sheet name="LIBRE ACC" sheetId="13" r:id="rId5"/>
    <sheet name="pago premios" sheetId="19" r:id="rId6"/>
    <sheet name="Certificaciones" sheetId="17" r:id="rId7"/>
  </sheets>
  <definedNames>
    <definedName name="_xlnm._FilterDatabase" localSheetId="2" hidden="1">Produccion!$B$26:$C$26</definedName>
    <definedName name="_xlnm._FilterDatabase" localSheetId="0" hidden="1">'Programas asistenciales '!$K$5:$L$5</definedName>
    <definedName name="_xlnm.Print_Area" localSheetId="3">'billete electronico'!#REF!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1" l="1"/>
  <c r="C23" i="11"/>
  <c r="E19" i="11"/>
  <c r="C27" i="11" l="1"/>
  <c r="C36" i="11"/>
  <c r="C29" i="11"/>
  <c r="C35" i="11"/>
  <c r="C30" i="11"/>
  <c r="C40" i="11"/>
  <c r="C33" i="11"/>
  <c r="C34" i="11"/>
  <c r="C7" i="19" l="1"/>
  <c r="B7" i="19"/>
  <c r="F18" i="18" l="1"/>
  <c r="C5" i="3" l="1"/>
  <c r="C8" i="3" l="1"/>
  <c r="E15" i="11"/>
  <c r="E16" i="11"/>
  <c r="E17" i="11"/>
  <c r="E18" i="11"/>
  <c r="D15" i="3" l="1"/>
  <c r="C15" i="3"/>
</calcChain>
</file>

<file path=xl/sharedStrings.xml><?xml version="1.0" encoding="utf-8"?>
<sst xmlns="http://schemas.openxmlformats.org/spreadsheetml/2006/main" count="143" uniqueCount="93">
  <si>
    <t xml:space="preserve">    MEDIOS DE  INFORMACIÓNES REQUERIDAS</t>
  </si>
  <si>
    <t>Medio de Recepción</t>
  </si>
  <si>
    <t>Correo Electrónico Institucional</t>
  </si>
  <si>
    <t>SAIP</t>
  </si>
  <si>
    <t>Vía Telefónica</t>
  </si>
  <si>
    <t xml:space="preserve">Presencial </t>
  </si>
  <si>
    <t>Presencial</t>
  </si>
  <si>
    <t xml:space="preserve">Desglose por Sexo </t>
  </si>
  <si>
    <t>Mes</t>
  </si>
  <si>
    <t>Mujeres</t>
  </si>
  <si>
    <t>Hombres</t>
  </si>
  <si>
    <t>Total</t>
  </si>
  <si>
    <t>Cantidad</t>
  </si>
  <si>
    <t>Femenino</t>
  </si>
  <si>
    <t>Masculino</t>
  </si>
  <si>
    <t>AYUDAS UNICAS</t>
  </si>
  <si>
    <t>PERSONAS</t>
  </si>
  <si>
    <t>ORGANIZACIONES SOCIALES</t>
  </si>
  <si>
    <t>Item</t>
  </si>
  <si>
    <t>MES</t>
  </si>
  <si>
    <t>CANTIDAD DE PERSONAS BENEFICIADAS POR SEXO</t>
  </si>
  <si>
    <t>SEXO</t>
  </si>
  <si>
    <t>Sexo</t>
  </si>
  <si>
    <t>CANTIDAD</t>
  </si>
  <si>
    <t>Bancas de Lotería</t>
  </si>
  <si>
    <t>Billetes</t>
  </si>
  <si>
    <t>REHECHOS</t>
  </si>
  <si>
    <t>DESPACHADOS</t>
  </si>
  <si>
    <t>DEVUELTOS</t>
  </si>
  <si>
    <t>VENDIDOS</t>
  </si>
  <si>
    <t>Ortopédicas</t>
  </si>
  <si>
    <t>SORTEO</t>
  </si>
  <si>
    <t>Teléfono</t>
  </si>
  <si>
    <t xml:space="preserve">       </t>
  </si>
  <si>
    <t>Via</t>
  </si>
  <si>
    <t xml:space="preserve">Correo Electrónico </t>
  </si>
  <si>
    <t xml:space="preserve">Tipo </t>
  </si>
  <si>
    <t>Totales</t>
  </si>
  <si>
    <t>BILLETES TRITURADOS SIN ENUMERAR
(RESMAS 8 1/2 X 11)</t>
  </si>
  <si>
    <t>De 20 - 40 años</t>
  </si>
  <si>
    <t>De 41 - 60 años</t>
  </si>
  <si>
    <t>De 61- 80 años</t>
  </si>
  <si>
    <t>Economicas</t>
  </si>
  <si>
    <t>TIPO DE CERTIFICACIÓN</t>
  </si>
  <si>
    <t>Sorteos</t>
  </si>
  <si>
    <t>Viviendas</t>
  </si>
  <si>
    <t>Libros</t>
  </si>
  <si>
    <t>PRODUCIÓN TOTAL</t>
  </si>
  <si>
    <t>PRODUCCION TOTAL</t>
  </si>
  <si>
    <t>Sorteos Especiales</t>
  </si>
  <si>
    <t>PRODUCTO</t>
  </si>
  <si>
    <t>TIPO DE PUBLICIDAD</t>
  </si>
  <si>
    <t>Afiches</t>
  </si>
  <si>
    <t>Volantes</t>
  </si>
  <si>
    <t>Formularios</t>
  </si>
  <si>
    <t>Talonarios</t>
  </si>
  <si>
    <t>Lista de Premios</t>
  </si>
  <si>
    <t>Letreros</t>
  </si>
  <si>
    <t>Tablillas</t>
  </si>
  <si>
    <t>Habladores</t>
  </si>
  <si>
    <t>Octubre</t>
  </si>
  <si>
    <t xml:space="preserve">Noviembre </t>
  </si>
  <si>
    <t>Diciembre</t>
  </si>
  <si>
    <t>Mas de 81 años</t>
  </si>
  <si>
    <t>Sorteo 4374</t>
  </si>
  <si>
    <t>Sorteo 4378</t>
  </si>
  <si>
    <t>Sorteo 4380</t>
  </si>
  <si>
    <t>Sorteo 4382</t>
  </si>
  <si>
    <t>Noviembre</t>
  </si>
  <si>
    <t xml:space="preserve">Octubre </t>
  </si>
  <si>
    <t>Pagados</t>
  </si>
  <si>
    <t xml:space="preserve">Tarjeta de Presentación </t>
  </si>
  <si>
    <t>Libretas de Escritorio</t>
  </si>
  <si>
    <t>Folletos</t>
  </si>
  <si>
    <t>Planos</t>
  </si>
  <si>
    <t>Sobres</t>
  </si>
  <si>
    <t>Revistas</t>
  </si>
  <si>
    <t>Calendarios</t>
  </si>
  <si>
    <t>Encuadernaciones</t>
  </si>
  <si>
    <t>Vallas</t>
  </si>
  <si>
    <t>Certificados</t>
  </si>
  <si>
    <t>Tarjeta de Invitación</t>
  </si>
  <si>
    <t>Libretas Rayadas</t>
  </si>
  <si>
    <t>Sorteo 4385</t>
  </si>
  <si>
    <t>MES DE SORTEO</t>
  </si>
  <si>
    <t>CANTIDAD VENDIDA</t>
  </si>
  <si>
    <t xml:space="preserve">Diciembre </t>
  </si>
  <si>
    <t>Rango de edad</t>
  </si>
  <si>
    <t>Tipo de Sorteo</t>
  </si>
  <si>
    <t>2,988 (boletos)</t>
  </si>
  <si>
    <t>PRODUCCIÓN BILLETES Y BOLETOS</t>
  </si>
  <si>
    <t xml:space="preserve">   COMERCIALIZACIÓN BILLETES Y BOLETOS</t>
  </si>
  <si>
    <t>Pendientes por reclamar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</si>
</sst>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i/>
      <sz val="12"/>
      <name val="Times New Roman"/>
      <family val="1"/>
    </font>
    <font>
      <i/>
      <sz val="12"/>
      <color theme="1"/>
      <name val="Times New Roman"/>
      <family val="1"/>
    </font>
    <font>
      <sz val="12"/>
      <color rgb="FF002060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164" fontId="3" fillId="0" borderId="0" xfId="1" applyNumberFormat="1" applyFont="1"/>
    <xf numFmtId="164" fontId="3" fillId="0" borderId="0" xfId="1" applyNumberFormat="1" applyFont="1" applyFill="1" applyBorder="1"/>
    <xf numFmtId="164" fontId="2" fillId="0" borderId="0" xfId="1" applyNumberFormat="1" applyFont="1" applyFill="1" applyBorder="1"/>
    <xf numFmtId="43" fontId="3" fillId="0" borderId="0" xfId="1" applyFont="1" applyFill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10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9" fontId="3" fillId="0" borderId="0" xfId="2" applyFont="1" applyFill="1" applyBorder="1"/>
    <xf numFmtId="0" fontId="2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0" fontId="3" fillId="0" borderId="0" xfId="2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10" fontId="3" fillId="0" borderId="0" xfId="2" applyNumberFormat="1" applyFont="1" applyFill="1" applyBorder="1" applyAlignment="1">
      <alignment horizontal="center"/>
    </xf>
    <xf numFmtId="166" fontId="7" fillId="0" borderId="0" xfId="0" applyNumberFormat="1" applyFon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10" fontId="7" fillId="0" borderId="0" xfId="2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 vertical="center" wrapText="1"/>
    </xf>
    <xf numFmtId="43" fontId="3" fillId="0" borderId="0" xfId="1" applyFont="1"/>
    <xf numFmtId="3" fontId="3" fillId="0" borderId="0" xfId="0" applyNumberFormat="1" applyFont="1"/>
    <xf numFmtId="0" fontId="4" fillId="0" borderId="0" xfId="0" applyFont="1" applyAlignment="1">
      <alignment horizontal="center" vertical="center"/>
    </xf>
    <xf numFmtId="10" fontId="3" fillId="0" borderId="0" xfId="0" applyNumberFormat="1" applyFont="1"/>
    <xf numFmtId="0" fontId="2" fillId="0" borderId="0" xfId="3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43" fontId="3" fillId="0" borderId="0" xfId="1" applyFont="1" applyBorder="1"/>
    <xf numFmtId="43" fontId="3" fillId="0" borderId="0" xfId="1" applyFont="1" applyBorder="1" applyAlignment="1">
      <alignment horizontal="center"/>
    </xf>
    <xf numFmtId="9" fontId="3" fillId="0" borderId="0" xfId="2" applyFont="1" applyBorder="1"/>
    <xf numFmtId="10" fontId="3" fillId="0" borderId="0" xfId="2" applyNumberFormat="1" applyFont="1" applyBorder="1"/>
    <xf numFmtId="43" fontId="3" fillId="0" borderId="0" xfId="1" applyFont="1" applyFill="1" applyBorder="1"/>
    <xf numFmtId="43" fontId="6" fillId="0" borderId="0" xfId="1" applyFont="1" applyFill="1" applyBorder="1" applyAlignment="1">
      <alignment horizontal="center" vertical="center" wrapText="1"/>
    </xf>
    <xf numFmtId="43" fontId="7" fillId="0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9" fontId="3" fillId="0" borderId="0" xfId="2" applyFont="1"/>
    <xf numFmtId="44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10" fontId="12" fillId="0" borderId="0" xfId="2" applyNumberFormat="1" applyFont="1" applyFill="1" applyBorder="1"/>
    <xf numFmtId="0" fontId="12" fillId="0" borderId="0" xfId="0" applyFont="1" applyAlignment="1">
      <alignment vertical="center" wrapText="1"/>
    </xf>
    <xf numFmtId="10" fontId="12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9" fontId="7" fillId="0" borderId="0" xfId="2" applyFont="1" applyBorder="1"/>
  </cellXfs>
  <cellStyles count="6">
    <cellStyle name="Millares" xfId="1" builtinId="3"/>
    <cellStyle name="Millares 2" xfId="5" xr:uid="{B9E2A155-1DD2-4254-ADEE-0FCD89DED3D8}"/>
    <cellStyle name="Normal" xfId="0" builtinId="0"/>
    <cellStyle name="Normal 2" xfId="3" xr:uid="{23BA7747-F0F0-4EE2-9D24-961FA578BF4A}"/>
    <cellStyle name="Porcentaje" xfId="2" builtinId="5"/>
    <cellStyle name="Porcentaje 2" xfId="4" xr:uid="{59997330-2965-4E4E-88D0-BBCB51184AF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5FB0-7F30-41CB-8495-9593322432E9}">
  <dimension ref="A4:S58"/>
  <sheetViews>
    <sheetView tabSelected="1" zoomScale="70" zoomScaleNormal="70" workbookViewId="0">
      <selection activeCell="N19" sqref="N19"/>
    </sheetView>
  </sheetViews>
  <sheetFormatPr baseColWidth="10" defaultColWidth="11.42578125" defaultRowHeight="15.75" x14ac:dyDescent="0.25"/>
  <cols>
    <col min="1" max="1" width="11.42578125" style="15"/>
    <col min="2" max="2" width="26.28515625" style="15" bestFit="1" customWidth="1"/>
    <col min="3" max="9" width="11.42578125" style="15"/>
    <col min="10" max="10" width="20.7109375" style="15" customWidth="1"/>
    <col min="11" max="13" width="11.42578125" style="15"/>
    <col min="14" max="14" width="17.5703125" style="15" bestFit="1" customWidth="1"/>
    <col min="15" max="15" width="16.42578125" style="15" customWidth="1"/>
    <col min="16" max="16384" width="11.42578125" style="15"/>
  </cols>
  <sheetData>
    <row r="4" spans="1:11" x14ac:dyDescent="0.25">
      <c r="B4" s="67" t="s">
        <v>15</v>
      </c>
      <c r="C4" s="67"/>
      <c r="D4" s="67"/>
      <c r="E4" s="67"/>
      <c r="F4" s="67"/>
    </row>
    <row r="5" spans="1:11" ht="15.75" customHeight="1" x14ac:dyDescent="0.25">
      <c r="C5" s="67" t="s">
        <v>19</v>
      </c>
      <c r="D5" s="67"/>
      <c r="E5" s="67"/>
      <c r="F5" s="67"/>
      <c r="J5" s="56"/>
      <c r="K5" s="56"/>
    </row>
    <row r="6" spans="1:11" x14ac:dyDescent="0.25">
      <c r="B6" s="24" t="s">
        <v>18</v>
      </c>
      <c r="C6" s="24" t="s">
        <v>60</v>
      </c>
      <c r="D6" s="24" t="s">
        <v>61</v>
      </c>
      <c r="E6" s="24" t="s">
        <v>62</v>
      </c>
      <c r="F6" s="24"/>
    </row>
    <row r="7" spans="1:11" x14ac:dyDescent="0.25">
      <c r="B7" s="20" t="s">
        <v>16</v>
      </c>
      <c r="C7" s="20">
        <v>4</v>
      </c>
      <c r="D7" s="20">
        <v>2</v>
      </c>
      <c r="E7" s="20">
        <v>0</v>
      </c>
      <c r="F7" s="20"/>
    </row>
    <row r="8" spans="1:11" x14ac:dyDescent="0.25">
      <c r="B8" s="20" t="s">
        <v>17</v>
      </c>
      <c r="C8" s="20">
        <v>1</v>
      </c>
      <c r="D8" s="20">
        <v>1</v>
      </c>
      <c r="E8" s="20">
        <v>0</v>
      </c>
      <c r="F8" s="20"/>
    </row>
    <row r="13" spans="1:11" x14ac:dyDescent="0.25">
      <c r="A13" s="20"/>
      <c r="B13" s="73" t="s">
        <v>20</v>
      </c>
      <c r="C13" s="73"/>
      <c r="D13" s="73"/>
      <c r="E13" s="73"/>
      <c r="F13" s="73"/>
      <c r="G13" s="20"/>
    </row>
    <row r="14" spans="1:11" x14ac:dyDescent="0.25">
      <c r="A14" s="20"/>
      <c r="B14" s="20"/>
      <c r="C14" s="73" t="s">
        <v>19</v>
      </c>
      <c r="D14" s="73"/>
      <c r="E14" s="73"/>
      <c r="F14" s="73"/>
      <c r="G14" s="20"/>
    </row>
    <row r="15" spans="1:11" x14ac:dyDescent="0.25">
      <c r="A15" s="20"/>
      <c r="B15" s="24" t="s">
        <v>21</v>
      </c>
      <c r="C15" s="24" t="s">
        <v>60</v>
      </c>
      <c r="D15" s="24" t="s">
        <v>61</v>
      </c>
      <c r="E15" s="24" t="s">
        <v>62</v>
      </c>
      <c r="F15" s="24" t="s">
        <v>11</v>
      </c>
      <c r="G15" s="20"/>
      <c r="K15" s="44"/>
    </row>
    <row r="16" spans="1:11" x14ac:dyDescent="0.25">
      <c r="A16" s="20"/>
      <c r="B16" s="20" t="s">
        <v>13</v>
      </c>
      <c r="C16" s="20">
        <v>2</v>
      </c>
      <c r="D16" s="20"/>
      <c r="E16" s="20"/>
      <c r="F16" s="20">
        <v>2</v>
      </c>
      <c r="G16" s="20"/>
      <c r="K16" s="48"/>
    </row>
    <row r="17" spans="1:11" x14ac:dyDescent="0.25">
      <c r="A17" s="20"/>
      <c r="B17" s="20" t="s">
        <v>14</v>
      </c>
      <c r="C17" s="20">
        <v>2</v>
      </c>
      <c r="D17" s="20">
        <v>2</v>
      </c>
      <c r="E17" s="20"/>
      <c r="F17" s="20">
        <v>4</v>
      </c>
      <c r="G17" s="20"/>
      <c r="K17" s="48"/>
    </row>
    <row r="18" spans="1:11" x14ac:dyDescent="0.25">
      <c r="A18" s="20"/>
      <c r="B18" s="20"/>
      <c r="C18" s="20"/>
      <c r="D18" s="20"/>
      <c r="E18" s="20"/>
      <c r="F18" s="20">
        <f>SUM(F16:F17)</f>
        <v>6</v>
      </c>
      <c r="G18" s="20"/>
    </row>
    <row r="19" spans="1:11" x14ac:dyDescent="0.25">
      <c r="A19" s="20"/>
      <c r="B19" s="20"/>
      <c r="C19" s="74"/>
      <c r="D19" s="20"/>
      <c r="E19" s="20"/>
      <c r="F19" s="20"/>
      <c r="G19" s="20"/>
    </row>
    <row r="21" spans="1:11" x14ac:dyDescent="0.25">
      <c r="B21" s="56" t="s">
        <v>36</v>
      </c>
      <c r="C21" s="44" t="s">
        <v>12</v>
      </c>
    </row>
    <row r="22" spans="1:11" x14ac:dyDescent="0.25">
      <c r="B22" s="57" t="s">
        <v>30</v>
      </c>
      <c r="C22" s="58">
        <v>4</v>
      </c>
    </row>
    <row r="23" spans="1:11" x14ac:dyDescent="0.25">
      <c r="B23" s="15" t="s">
        <v>42</v>
      </c>
      <c r="C23" s="59">
        <v>4</v>
      </c>
    </row>
    <row r="24" spans="1:11" x14ac:dyDescent="0.25">
      <c r="C24" s="44"/>
    </row>
    <row r="26" spans="1:11" x14ac:dyDescent="0.25">
      <c r="B26" s="56" t="s">
        <v>22</v>
      </c>
      <c r="C26" s="44" t="s">
        <v>12</v>
      </c>
    </row>
    <row r="27" spans="1:11" x14ac:dyDescent="0.25">
      <c r="B27" s="15" t="s">
        <v>14</v>
      </c>
      <c r="C27" s="60">
        <v>5</v>
      </c>
    </row>
    <row r="28" spans="1:11" x14ac:dyDescent="0.25">
      <c r="B28" s="15" t="s">
        <v>13</v>
      </c>
      <c r="C28" s="60">
        <v>1</v>
      </c>
    </row>
    <row r="29" spans="1:11" x14ac:dyDescent="0.25">
      <c r="C29" s="60"/>
    </row>
    <row r="31" spans="1:11" x14ac:dyDescent="0.25">
      <c r="B31" s="56" t="s">
        <v>87</v>
      </c>
      <c r="C31" s="44" t="s">
        <v>12</v>
      </c>
    </row>
    <row r="32" spans="1:11" x14ac:dyDescent="0.25">
      <c r="B32" s="15" t="s">
        <v>39</v>
      </c>
      <c r="C32" s="15">
        <v>1</v>
      </c>
    </row>
    <row r="33" spans="2:18" x14ac:dyDescent="0.25">
      <c r="B33" s="15" t="s">
        <v>40</v>
      </c>
      <c r="C33" s="15">
        <v>1</v>
      </c>
    </row>
    <row r="34" spans="2:18" x14ac:dyDescent="0.25">
      <c r="B34" s="15" t="s">
        <v>41</v>
      </c>
      <c r="C34" s="15">
        <v>2</v>
      </c>
    </row>
    <row r="35" spans="2:18" x14ac:dyDescent="0.25">
      <c r="B35" s="15" t="s">
        <v>63</v>
      </c>
      <c r="C35" s="15">
        <v>2</v>
      </c>
    </row>
    <row r="40" spans="2:18" ht="40.5" customHeight="1" x14ac:dyDescent="0.25"/>
    <row r="46" spans="2:18" x14ac:dyDescent="0.25">
      <c r="O46" s="61"/>
      <c r="P46" s="61"/>
      <c r="Q46" s="61"/>
      <c r="R46" s="61"/>
    </row>
    <row r="47" spans="2:18" x14ac:dyDescent="0.25">
      <c r="O47" s="61"/>
      <c r="P47" s="61"/>
      <c r="Q47" s="61"/>
      <c r="R47" s="61"/>
    </row>
    <row r="48" spans="2:18" x14ac:dyDescent="0.25">
      <c r="O48" s="61"/>
      <c r="P48" s="61"/>
      <c r="Q48" s="61"/>
      <c r="R48" s="61"/>
    </row>
    <row r="49" spans="15:19" x14ac:dyDescent="0.25">
      <c r="O49" s="61"/>
      <c r="P49" s="61"/>
      <c r="Q49" s="61"/>
      <c r="R49" s="61"/>
    </row>
    <row r="50" spans="15:19" x14ac:dyDescent="0.25">
      <c r="O50" s="62"/>
      <c r="P50" s="62"/>
      <c r="Q50" s="61"/>
      <c r="R50" s="61"/>
    </row>
    <row r="51" spans="15:19" x14ac:dyDescent="0.25">
      <c r="O51" s="61"/>
      <c r="P51" s="63"/>
      <c r="Q51" s="64"/>
      <c r="R51" s="61"/>
    </row>
    <row r="52" spans="15:19" x14ac:dyDescent="0.25">
      <c r="O52" s="65"/>
      <c r="P52" s="63"/>
      <c r="Q52" s="64"/>
      <c r="R52" s="61"/>
    </row>
    <row r="53" spans="15:19" x14ac:dyDescent="0.25">
      <c r="P53" s="63"/>
      <c r="Q53" s="64"/>
      <c r="R53" s="61"/>
    </row>
    <row r="54" spans="15:19" x14ac:dyDescent="0.25">
      <c r="O54" s="61"/>
      <c r="P54" s="61"/>
      <c r="Q54" s="66"/>
      <c r="R54" s="61"/>
    </row>
    <row r="56" spans="15:19" x14ac:dyDescent="0.25">
      <c r="P56" s="61"/>
      <c r="Q56" s="61"/>
      <c r="R56" s="61"/>
      <c r="S56" s="61"/>
    </row>
    <row r="57" spans="15:19" x14ac:dyDescent="0.25">
      <c r="O57" s="61"/>
      <c r="P57" s="61"/>
      <c r="Q57" s="61"/>
      <c r="R57" s="61"/>
      <c r="S57" s="61"/>
    </row>
    <row r="58" spans="15:19" x14ac:dyDescent="0.25">
      <c r="O58" s="61"/>
      <c r="P58" s="61"/>
      <c r="Q58" s="61"/>
      <c r="R58" s="61"/>
    </row>
  </sheetData>
  <mergeCells count="4">
    <mergeCell ref="B4:F4"/>
    <mergeCell ref="C5:F5"/>
    <mergeCell ref="B13:F13"/>
    <mergeCell ref="C14:F14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18"/>
  <sheetViews>
    <sheetView zoomScale="70" zoomScaleNormal="70" workbookViewId="0">
      <selection activeCell="M24" sqref="M24"/>
    </sheetView>
  </sheetViews>
  <sheetFormatPr baseColWidth="10" defaultColWidth="11.42578125" defaultRowHeight="15.75" x14ac:dyDescent="0.25"/>
  <cols>
    <col min="1" max="1" width="11.42578125" style="15"/>
    <col min="2" max="2" width="33" style="15" bestFit="1" customWidth="1"/>
    <col min="3" max="4" width="11.42578125" style="15"/>
    <col min="5" max="5" width="10" style="15" bestFit="1" customWidth="1"/>
    <col min="6" max="6" width="9.140625" style="15" bestFit="1" customWidth="1"/>
    <col min="7" max="7" width="9.42578125" style="15" bestFit="1" customWidth="1"/>
    <col min="8" max="16384" width="11.42578125" style="15"/>
  </cols>
  <sheetData>
    <row r="4" spans="2:7" x14ac:dyDescent="0.25">
      <c r="B4" s="53" t="s">
        <v>88</v>
      </c>
      <c r="C4" s="44" t="s">
        <v>23</v>
      </c>
    </row>
    <row r="5" spans="2:7" x14ac:dyDescent="0.25">
      <c r="B5" s="15" t="s">
        <v>24</v>
      </c>
      <c r="C5" s="20">
        <f>31+28+29+30+26+27+31+28+29</f>
        <v>259</v>
      </c>
    </row>
    <row r="6" spans="2:7" x14ac:dyDescent="0.25">
      <c r="B6" s="15" t="s">
        <v>25</v>
      </c>
      <c r="C6" s="20">
        <v>4</v>
      </c>
    </row>
    <row r="7" spans="2:7" x14ac:dyDescent="0.25">
      <c r="B7" s="15" t="s">
        <v>49</v>
      </c>
      <c r="C7" s="20">
        <v>1</v>
      </c>
    </row>
    <row r="8" spans="2:7" x14ac:dyDescent="0.25">
      <c r="B8" s="15" t="s">
        <v>11</v>
      </c>
      <c r="C8" s="15">
        <f>SUM(C5:C7)</f>
        <v>264</v>
      </c>
    </row>
    <row r="11" spans="2:7" x14ac:dyDescent="0.25">
      <c r="B11" s="15" t="s">
        <v>8</v>
      </c>
      <c r="C11" s="15" t="s">
        <v>13</v>
      </c>
      <c r="D11" s="15" t="s">
        <v>14</v>
      </c>
      <c r="G11" s="54"/>
    </row>
    <row r="12" spans="2:7" x14ac:dyDescent="0.25">
      <c r="B12" s="15" t="s">
        <v>60</v>
      </c>
      <c r="C12" s="20">
        <v>2</v>
      </c>
      <c r="D12" s="20">
        <v>7</v>
      </c>
      <c r="G12" s="54"/>
    </row>
    <row r="13" spans="2:7" x14ac:dyDescent="0.25">
      <c r="B13" s="15" t="s">
        <v>68</v>
      </c>
      <c r="C13" s="20">
        <v>4</v>
      </c>
      <c r="D13" s="20">
        <v>4</v>
      </c>
      <c r="G13" s="54"/>
    </row>
    <row r="14" spans="2:7" x14ac:dyDescent="0.25">
      <c r="B14" s="15" t="s">
        <v>86</v>
      </c>
      <c r="C14" s="20">
        <v>5</v>
      </c>
      <c r="D14" s="20">
        <v>11</v>
      </c>
      <c r="G14" s="54"/>
    </row>
    <row r="15" spans="2:7" x14ac:dyDescent="0.25">
      <c r="B15" s="15" t="s">
        <v>37</v>
      </c>
      <c r="C15" s="15">
        <f>SUM(C12:C14)</f>
        <v>11</v>
      </c>
      <c r="D15" s="15">
        <f>SUM(D12:D14)</f>
        <v>22</v>
      </c>
    </row>
    <row r="18" spans="2:2" x14ac:dyDescent="0.25">
      <c r="B18" s="55"/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0B996-11C9-4272-B9C9-BB770051B077}">
  <dimension ref="B3:X60"/>
  <sheetViews>
    <sheetView zoomScale="70" zoomScaleNormal="70" workbookViewId="0">
      <selection sqref="A1:A1048576"/>
    </sheetView>
  </sheetViews>
  <sheetFormatPr baseColWidth="10" defaultColWidth="10.85546875" defaultRowHeight="15.75" x14ac:dyDescent="0.25"/>
  <cols>
    <col min="1" max="1" width="10.85546875" style="15"/>
    <col min="2" max="2" width="22.85546875" style="15" bestFit="1" customWidth="1"/>
    <col min="3" max="3" width="18.7109375" style="15" customWidth="1"/>
    <col min="4" max="4" width="33.42578125" style="15" customWidth="1"/>
    <col min="5" max="5" width="20.28515625" style="15" customWidth="1"/>
    <col min="6" max="6" width="24.42578125" style="15" customWidth="1"/>
    <col min="7" max="7" width="32.42578125" style="15" bestFit="1" customWidth="1"/>
    <col min="8" max="8" width="24.7109375" style="15" customWidth="1"/>
    <col min="9" max="11" width="10.85546875" style="15"/>
    <col min="12" max="12" width="11.42578125" style="15" bestFit="1" customWidth="1"/>
    <col min="13" max="13" width="16.140625" style="15" customWidth="1"/>
    <col min="14" max="14" width="18.42578125" style="15" customWidth="1"/>
    <col min="15" max="16" width="16.140625" style="15" customWidth="1"/>
    <col min="17" max="17" width="16.140625" style="15" hidden="1" customWidth="1"/>
    <col min="18" max="18" width="31.140625" style="15" hidden="1" customWidth="1"/>
    <col min="19" max="19" width="20.85546875" style="15" customWidth="1"/>
    <col min="20" max="22" width="10.85546875" style="15"/>
    <col min="23" max="23" width="32.42578125" style="15" bestFit="1" customWidth="1"/>
    <col min="24" max="24" width="13.5703125" style="39" customWidth="1"/>
    <col min="25" max="27" width="10.85546875" style="15"/>
    <col min="28" max="28" width="27.42578125" style="15" bestFit="1" customWidth="1"/>
    <col min="29" max="29" width="14.42578125" style="15" customWidth="1"/>
    <col min="30" max="16384" width="10.85546875" style="15"/>
  </cols>
  <sheetData>
    <row r="3" spans="2:24" x14ac:dyDescent="0.25">
      <c r="B3" s="69" t="s">
        <v>90</v>
      </c>
      <c r="C3" s="69"/>
      <c r="D3" s="69"/>
      <c r="E3" s="69"/>
      <c r="F3" s="69"/>
      <c r="H3" s="26"/>
    </row>
    <row r="4" spans="2:24" ht="63" x14ac:dyDescent="0.25">
      <c r="B4" s="27" t="s">
        <v>31</v>
      </c>
      <c r="C4" s="27" t="s">
        <v>47</v>
      </c>
      <c r="D4" s="27" t="s">
        <v>26</v>
      </c>
      <c r="E4" s="27" t="s">
        <v>27</v>
      </c>
      <c r="F4" s="27" t="s">
        <v>38</v>
      </c>
      <c r="H4" s="28"/>
      <c r="I4" s="40"/>
    </row>
    <row r="5" spans="2:24" x14ac:dyDescent="0.25">
      <c r="B5" s="41" t="s">
        <v>64</v>
      </c>
      <c r="C5" s="29">
        <v>9275</v>
      </c>
      <c r="D5" s="7">
        <v>637</v>
      </c>
      <c r="E5" s="29">
        <v>9247</v>
      </c>
      <c r="F5" s="30">
        <v>500</v>
      </c>
      <c r="H5" s="28"/>
      <c r="I5" s="40"/>
    </row>
    <row r="6" spans="2:24" x14ac:dyDescent="0.25">
      <c r="B6" s="41" t="s">
        <v>65</v>
      </c>
      <c r="C6" s="29">
        <v>10425</v>
      </c>
      <c r="D6" s="7">
        <v>28</v>
      </c>
      <c r="E6" s="29">
        <v>9452</v>
      </c>
      <c r="F6" s="30">
        <v>500</v>
      </c>
      <c r="H6" s="28"/>
      <c r="I6" s="40"/>
    </row>
    <row r="7" spans="2:24" x14ac:dyDescent="0.25">
      <c r="B7" s="41" t="s">
        <v>66</v>
      </c>
      <c r="C7" s="29">
        <v>9365</v>
      </c>
      <c r="D7" s="7">
        <v>26</v>
      </c>
      <c r="E7" s="29">
        <v>9230</v>
      </c>
      <c r="F7" s="30">
        <v>500</v>
      </c>
      <c r="H7" s="28"/>
      <c r="I7" s="40"/>
    </row>
    <row r="8" spans="2:24" ht="15.95" customHeight="1" x14ac:dyDescent="0.25">
      <c r="B8" s="41" t="s">
        <v>67</v>
      </c>
      <c r="C8" s="29">
        <v>9365</v>
      </c>
      <c r="D8" s="7">
        <v>38</v>
      </c>
      <c r="E8" s="29">
        <v>9217</v>
      </c>
      <c r="F8" s="30">
        <v>500</v>
      </c>
      <c r="H8" s="28"/>
      <c r="I8" s="40"/>
    </row>
    <row r="9" spans="2:24" x14ac:dyDescent="0.25">
      <c r="B9" s="7" t="s">
        <v>83</v>
      </c>
      <c r="C9" s="29">
        <v>211050</v>
      </c>
      <c r="D9" s="29">
        <v>10657</v>
      </c>
      <c r="E9" s="29">
        <v>197717</v>
      </c>
      <c r="F9" s="30" t="s">
        <v>89</v>
      </c>
      <c r="H9" s="42"/>
      <c r="I9" s="25"/>
    </row>
    <row r="13" spans="2:24" x14ac:dyDescent="0.25">
      <c r="B13" s="70" t="s">
        <v>91</v>
      </c>
      <c r="C13" s="70"/>
      <c r="D13" s="70"/>
      <c r="E13" s="70"/>
      <c r="F13" s="70"/>
      <c r="G13" s="43"/>
      <c r="H13" s="43"/>
      <c r="I13" s="43"/>
      <c r="J13" s="43"/>
      <c r="K13" s="43"/>
    </row>
    <row r="14" spans="2:24" x14ac:dyDescent="0.25">
      <c r="B14" s="27" t="s">
        <v>84</v>
      </c>
      <c r="C14" s="27" t="s">
        <v>31</v>
      </c>
      <c r="D14" s="27" t="s">
        <v>48</v>
      </c>
      <c r="E14" s="27" t="s">
        <v>29</v>
      </c>
      <c r="F14" s="27" t="s">
        <v>28</v>
      </c>
      <c r="G14" s="26"/>
      <c r="H14" s="26"/>
      <c r="I14" s="26"/>
      <c r="J14" s="26"/>
    </row>
    <row r="15" spans="2:24" x14ac:dyDescent="0.25">
      <c r="B15" s="44" t="s">
        <v>60</v>
      </c>
      <c r="C15" s="41" t="s">
        <v>64</v>
      </c>
      <c r="D15" s="29">
        <v>9275</v>
      </c>
      <c r="E15" s="31">
        <f>+D15-F15</f>
        <v>3518.8</v>
      </c>
      <c r="F15" s="32">
        <v>5756.2</v>
      </c>
      <c r="G15" s="33"/>
      <c r="H15" s="34"/>
      <c r="I15" s="28"/>
      <c r="J15" s="68"/>
      <c r="S15" s="45"/>
      <c r="X15" s="46"/>
    </row>
    <row r="16" spans="2:24" ht="21.6" customHeight="1" x14ac:dyDescent="0.25">
      <c r="B16" s="44" t="s">
        <v>60</v>
      </c>
      <c r="C16" s="41" t="s">
        <v>65</v>
      </c>
      <c r="D16" s="29">
        <v>10425</v>
      </c>
      <c r="E16" s="35">
        <f>+D16-F16</f>
        <v>5109</v>
      </c>
      <c r="F16" s="36">
        <v>5316</v>
      </c>
      <c r="G16" s="33"/>
      <c r="H16" s="37"/>
      <c r="I16" s="28"/>
      <c r="J16" s="68"/>
      <c r="S16" s="45"/>
      <c r="X16" s="46"/>
    </row>
    <row r="17" spans="2:24" ht="21.6" customHeight="1" x14ac:dyDescent="0.25">
      <c r="B17" s="44" t="s">
        <v>68</v>
      </c>
      <c r="C17" s="41" t="s">
        <v>66</v>
      </c>
      <c r="D17" s="29">
        <v>9365</v>
      </c>
      <c r="E17" s="35">
        <f>+D17-F17</f>
        <v>3301.6000000000004</v>
      </c>
      <c r="F17" s="36">
        <v>6063.4</v>
      </c>
      <c r="G17" s="33"/>
      <c r="H17" s="37"/>
      <c r="I17" s="28"/>
      <c r="J17" s="68"/>
      <c r="S17" s="45"/>
      <c r="W17" s="44"/>
      <c r="X17" s="47"/>
    </row>
    <row r="18" spans="2:24" ht="21.6" customHeight="1" x14ac:dyDescent="0.25">
      <c r="B18" s="44" t="s">
        <v>68</v>
      </c>
      <c r="C18" s="41" t="s">
        <v>67</v>
      </c>
      <c r="D18" s="29">
        <v>9365</v>
      </c>
      <c r="E18" s="35">
        <f>+D18-F18</f>
        <v>3229.6000000000004</v>
      </c>
      <c r="F18" s="36">
        <v>6135.4</v>
      </c>
      <c r="G18" s="38"/>
      <c r="H18" s="37"/>
      <c r="I18" s="28"/>
      <c r="J18" s="68"/>
      <c r="X18" s="46"/>
    </row>
    <row r="19" spans="2:24" x14ac:dyDescent="0.25">
      <c r="B19" s="44" t="s">
        <v>62</v>
      </c>
      <c r="C19" s="7" t="s">
        <v>83</v>
      </c>
      <c r="D19" s="29">
        <v>211050</v>
      </c>
      <c r="E19" s="31">
        <f>+D19-F19</f>
        <v>127817</v>
      </c>
      <c r="F19" s="36">
        <v>83233</v>
      </c>
      <c r="G19" s="33"/>
      <c r="H19" s="34"/>
      <c r="I19" s="34"/>
      <c r="J19" s="44"/>
      <c r="T19" s="40"/>
      <c r="U19" s="48"/>
      <c r="X19" s="46"/>
    </row>
    <row r="20" spans="2:24" x14ac:dyDescent="0.25">
      <c r="U20" s="49"/>
      <c r="X20" s="46"/>
    </row>
    <row r="21" spans="2:24" x14ac:dyDescent="0.25">
      <c r="X21" s="46"/>
    </row>
    <row r="22" spans="2:24" ht="31.5" x14ac:dyDescent="0.25">
      <c r="B22" s="5" t="s">
        <v>51</v>
      </c>
      <c r="C22" s="52" t="s">
        <v>23</v>
      </c>
      <c r="T22" s="39"/>
      <c r="X22" s="46"/>
    </row>
    <row r="23" spans="2:24" x14ac:dyDescent="0.25">
      <c r="B23" s="7" t="s">
        <v>53</v>
      </c>
      <c r="C23" s="29">
        <f>8870+12500</f>
        <v>21370</v>
      </c>
      <c r="P23" s="39"/>
      <c r="X23" s="46"/>
    </row>
    <row r="24" spans="2:24" x14ac:dyDescent="0.25">
      <c r="B24" s="7" t="s">
        <v>52</v>
      </c>
      <c r="C24" s="29">
        <f>9751+5900</f>
        <v>15651</v>
      </c>
    </row>
    <row r="25" spans="2:24" x14ac:dyDescent="0.25">
      <c r="C25" s="6"/>
      <c r="D25" s="29"/>
    </row>
    <row r="26" spans="2:24" x14ac:dyDescent="0.25">
      <c r="B26" s="7" t="s">
        <v>50</v>
      </c>
      <c r="C26" s="7" t="s">
        <v>23</v>
      </c>
      <c r="D26" s="50"/>
    </row>
    <row r="27" spans="2:24" x14ac:dyDescent="0.25">
      <c r="B27" s="21" t="s">
        <v>56</v>
      </c>
      <c r="C27" s="29">
        <f>1500+1600+1500</f>
        <v>4600</v>
      </c>
    </row>
    <row r="28" spans="2:24" x14ac:dyDescent="0.25">
      <c r="B28" s="21" t="s">
        <v>77</v>
      </c>
      <c r="C28" s="29">
        <v>3125</v>
      </c>
    </row>
    <row r="29" spans="2:24" x14ac:dyDescent="0.25">
      <c r="B29" s="21" t="s">
        <v>54</v>
      </c>
      <c r="C29" s="29">
        <f>1101+18</f>
        <v>1119</v>
      </c>
    </row>
    <row r="30" spans="2:24" x14ac:dyDescent="0.25">
      <c r="B30" s="21" t="s">
        <v>55</v>
      </c>
      <c r="C30" s="29">
        <f>10+171+219</f>
        <v>400</v>
      </c>
    </row>
    <row r="31" spans="2:24" x14ac:dyDescent="0.25">
      <c r="B31" s="21" t="s">
        <v>76</v>
      </c>
      <c r="C31" s="29">
        <v>200</v>
      </c>
    </row>
    <row r="32" spans="2:24" x14ac:dyDescent="0.25">
      <c r="B32" s="21" t="s">
        <v>71</v>
      </c>
      <c r="C32" s="29">
        <v>171</v>
      </c>
    </row>
    <row r="33" spans="2:24" x14ac:dyDescent="0.25">
      <c r="B33" s="21" t="s">
        <v>75</v>
      </c>
      <c r="C33" s="29">
        <f>144+8</f>
        <v>152</v>
      </c>
    </row>
    <row r="34" spans="2:24" x14ac:dyDescent="0.25">
      <c r="B34" s="21" t="s">
        <v>73</v>
      </c>
      <c r="C34" s="29">
        <f>84+34</f>
        <v>118</v>
      </c>
      <c r="X34" s="50"/>
    </row>
    <row r="35" spans="2:24" x14ac:dyDescent="0.25">
      <c r="B35" s="21" t="s">
        <v>78</v>
      </c>
      <c r="C35" s="29">
        <f>45+67</f>
        <v>112</v>
      </c>
      <c r="X35" s="50"/>
    </row>
    <row r="36" spans="2:24" x14ac:dyDescent="0.25">
      <c r="B36" s="21" t="s">
        <v>46</v>
      </c>
      <c r="C36" s="29">
        <f>6+102</f>
        <v>108</v>
      </c>
      <c r="W36" s="4"/>
      <c r="X36" s="51"/>
    </row>
    <row r="37" spans="2:24" x14ac:dyDescent="0.25">
      <c r="B37" s="21" t="s">
        <v>58</v>
      </c>
      <c r="C37" s="29">
        <v>100</v>
      </c>
      <c r="W37" s="6"/>
      <c r="X37" s="29"/>
    </row>
    <row r="38" spans="2:24" x14ac:dyDescent="0.25">
      <c r="B38" s="21" t="s">
        <v>57</v>
      </c>
      <c r="C38" s="29">
        <v>83</v>
      </c>
      <c r="W38" s="6"/>
      <c r="X38" s="29"/>
    </row>
    <row r="39" spans="2:24" x14ac:dyDescent="0.25">
      <c r="B39" s="21" t="s">
        <v>81</v>
      </c>
      <c r="C39" s="29">
        <v>80</v>
      </c>
      <c r="W39" s="6"/>
      <c r="X39" s="29"/>
    </row>
    <row r="40" spans="2:24" x14ac:dyDescent="0.25">
      <c r="B40" s="21" t="s">
        <v>72</v>
      </c>
      <c r="C40" s="29">
        <f>60+10</f>
        <v>70</v>
      </c>
      <c r="X40" s="50"/>
    </row>
    <row r="41" spans="2:24" x14ac:dyDescent="0.25">
      <c r="B41" s="21" t="s">
        <v>59</v>
      </c>
      <c r="C41" s="29">
        <v>58</v>
      </c>
    </row>
    <row r="42" spans="2:24" x14ac:dyDescent="0.25">
      <c r="B42" s="21" t="s">
        <v>74</v>
      </c>
      <c r="C42" s="29">
        <v>41</v>
      </c>
    </row>
    <row r="43" spans="2:24" x14ac:dyDescent="0.25">
      <c r="B43" s="21" t="s">
        <v>80</v>
      </c>
      <c r="C43" s="29">
        <v>10</v>
      </c>
    </row>
    <row r="44" spans="2:24" x14ac:dyDescent="0.25">
      <c r="B44" s="21" t="s">
        <v>82</v>
      </c>
      <c r="C44" s="29">
        <v>6</v>
      </c>
    </row>
    <row r="45" spans="2:24" x14ac:dyDescent="0.25">
      <c r="B45" s="21" t="s">
        <v>79</v>
      </c>
      <c r="C45" s="29">
        <v>2</v>
      </c>
    </row>
    <row r="46" spans="2:24" x14ac:dyDescent="0.25">
      <c r="B46" s="6"/>
      <c r="C46" s="29"/>
      <c r="X46" s="15"/>
    </row>
    <row r="47" spans="2:24" x14ac:dyDescent="0.25">
      <c r="X47" s="15"/>
    </row>
    <row r="48" spans="2:24" x14ac:dyDescent="0.25">
      <c r="X48" s="15"/>
    </row>
    <row r="49" spans="24:24" x14ac:dyDescent="0.25">
      <c r="X49" s="15"/>
    </row>
    <row r="50" spans="24:24" x14ac:dyDescent="0.25">
      <c r="X50" s="15"/>
    </row>
    <row r="51" spans="24:24" x14ac:dyDescent="0.25">
      <c r="X51" s="15"/>
    </row>
    <row r="52" spans="24:24" x14ac:dyDescent="0.25">
      <c r="X52" s="15"/>
    </row>
    <row r="53" spans="24:24" x14ac:dyDescent="0.25">
      <c r="X53" s="15"/>
    </row>
    <row r="54" spans="24:24" x14ac:dyDescent="0.25">
      <c r="X54" s="15"/>
    </row>
    <row r="55" spans="24:24" x14ac:dyDescent="0.25">
      <c r="X55" s="15"/>
    </row>
    <row r="56" spans="24:24" x14ac:dyDescent="0.25">
      <c r="X56" s="15"/>
    </row>
    <row r="57" spans="24:24" x14ac:dyDescent="0.25">
      <c r="X57" s="15"/>
    </row>
    <row r="58" spans="24:24" x14ac:dyDescent="0.25">
      <c r="X58" s="15"/>
    </row>
    <row r="59" spans="24:24" x14ac:dyDescent="0.25">
      <c r="X59" s="15"/>
    </row>
    <row r="60" spans="24:24" x14ac:dyDescent="0.25">
      <c r="X60" s="15"/>
    </row>
  </sheetData>
  <mergeCells count="4">
    <mergeCell ref="J15:J16"/>
    <mergeCell ref="J17:J18"/>
    <mergeCell ref="B3:F3"/>
    <mergeCell ref="B13:F13"/>
  </mergeCells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0284-707E-4CE2-B3B5-14FBF1681E21}">
  <sheetPr>
    <pageSetUpPr fitToPage="1"/>
  </sheetPr>
  <dimension ref="A3:C10"/>
  <sheetViews>
    <sheetView zoomScale="70" zoomScaleNormal="70" zoomScaleSheetLayoutView="70" workbookViewId="0">
      <selection activeCell="A5" sqref="A5"/>
    </sheetView>
  </sheetViews>
  <sheetFormatPr baseColWidth="10" defaultColWidth="10.85546875" defaultRowHeight="15.75" x14ac:dyDescent="0.25"/>
  <cols>
    <col min="1" max="1" width="18.7109375" style="15" bestFit="1" customWidth="1"/>
    <col min="2" max="2" width="14.42578125" style="15" customWidth="1"/>
    <col min="3" max="3" width="29" style="15" customWidth="1"/>
    <col min="4" max="16384" width="10.85546875" style="15"/>
  </cols>
  <sheetData>
    <row r="3" spans="1:3" x14ac:dyDescent="0.25">
      <c r="A3" s="7" t="s">
        <v>84</v>
      </c>
      <c r="B3" s="5" t="s">
        <v>31</v>
      </c>
      <c r="C3" s="7" t="s">
        <v>85</v>
      </c>
    </row>
    <row r="4" spans="1:3" x14ac:dyDescent="0.25">
      <c r="A4" s="12" t="s">
        <v>60</v>
      </c>
      <c r="B4" s="5" t="s">
        <v>64</v>
      </c>
      <c r="C4" s="7">
        <v>334</v>
      </c>
    </row>
    <row r="5" spans="1:3" x14ac:dyDescent="0.25">
      <c r="A5" s="12" t="s">
        <v>60</v>
      </c>
      <c r="B5" s="5" t="s">
        <v>65</v>
      </c>
      <c r="C5" s="8">
        <v>1465.3</v>
      </c>
    </row>
    <row r="6" spans="1:3" x14ac:dyDescent="0.25">
      <c r="A6" s="12" t="s">
        <v>68</v>
      </c>
      <c r="B6" s="5" t="s">
        <v>66</v>
      </c>
      <c r="C6" s="7">
        <v>154.9</v>
      </c>
    </row>
    <row r="7" spans="1:3" x14ac:dyDescent="0.25">
      <c r="A7" s="12" t="s">
        <v>68</v>
      </c>
      <c r="B7" s="5" t="s">
        <v>67</v>
      </c>
      <c r="C7" s="7">
        <v>193.7</v>
      </c>
    </row>
    <row r="8" spans="1:3" x14ac:dyDescent="0.25">
      <c r="A8" s="12" t="s">
        <v>62</v>
      </c>
      <c r="B8" s="5" t="s">
        <v>83</v>
      </c>
      <c r="C8" s="8">
        <v>33064</v>
      </c>
    </row>
    <row r="10" spans="1:3" ht="15" customHeight="1" x14ac:dyDescent="0.25"/>
  </sheetData>
  <pageMargins left="0.7" right="0.49" top="2.14" bottom="2.85" header="1.94" footer="0.5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4E93-9E21-4165-A8DF-F9947700880D}">
  <dimension ref="B2:M29"/>
  <sheetViews>
    <sheetView zoomScale="70" zoomScaleNormal="70" workbookViewId="0">
      <selection activeCell="A2" sqref="A2:XFD2"/>
    </sheetView>
  </sheetViews>
  <sheetFormatPr baseColWidth="10" defaultColWidth="11.42578125" defaultRowHeight="15.75" x14ac:dyDescent="0.25"/>
  <cols>
    <col min="1" max="1" width="11.42578125" style="15"/>
    <col min="2" max="2" width="32.85546875" style="15" bestFit="1" customWidth="1"/>
    <col min="3" max="3" width="15.140625" style="15" customWidth="1"/>
    <col min="4" max="4" width="17.42578125" style="15" customWidth="1"/>
    <col min="5" max="5" width="19.42578125" style="15" customWidth="1"/>
    <col min="6" max="6" width="27.28515625" style="15" customWidth="1"/>
    <col min="7" max="7" width="11.42578125" style="15"/>
    <col min="8" max="8" width="13.85546875" style="15" customWidth="1"/>
    <col min="9" max="9" width="32.140625" style="15" customWidth="1"/>
    <col min="10" max="10" width="13.85546875" style="15" customWidth="1"/>
    <col min="11" max="12" width="11.42578125" style="15"/>
    <col min="13" max="13" width="31.28515625" style="15" bestFit="1" customWidth="1"/>
    <col min="14" max="14" width="10" style="15" bestFit="1" customWidth="1"/>
    <col min="15" max="15" width="8.140625" style="15" bestFit="1" customWidth="1"/>
    <col min="16" max="16384" width="11.42578125" style="15"/>
  </cols>
  <sheetData>
    <row r="2" spans="2:12" x14ac:dyDescent="0.25">
      <c r="K2" s="20"/>
    </row>
    <row r="3" spans="2:12" x14ac:dyDescent="0.25">
      <c r="B3" s="72" t="s">
        <v>0</v>
      </c>
      <c r="C3" s="72"/>
      <c r="D3" s="72"/>
      <c r="E3" s="72"/>
      <c r="F3" s="10"/>
      <c r="K3" s="20"/>
    </row>
    <row r="4" spans="2:12" s="22" customFormat="1" x14ac:dyDescent="0.25">
      <c r="B4" s="5" t="s">
        <v>1</v>
      </c>
      <c r="C4" s="5" t="s">
        <v>60</v>
      </c>
      <c r="D4" s="5" t="s">
        <v>68</v>
      </c>
      <c r="E4" s="5" t="s">
        <v>62</v>
      </c>
      <c r="F4" s="9"/>
      <c r="I4" s="23"/>
      <c r="J4" s="23"/>
      <c r="K4" s="23"/>
    </row>
    <row r="5" spans="2:12" x14ac:dyDescent="0.25">
      <c r="B5" s="10" t="s">
        <v>2</v>
      </c>
      <c r="C5" s="5">
        <v>10</v>
      </c>
      <c r="D5" s="5">
        <v>9</v>
      </c>
      <c r="E5" s="5">
        <v>12</v>
      </c>
      <c r="F5" s="3"/>
      <c r="I5" s="20"/>
      <c r="J5" s="20"/>
      <c r="K5" s="20"/>
    </row>
    <row r="6" spans="2:12" x14ac:dyDescent="0.25">
      <c r="B6" s="11" t="s">
        <v>3</v>
      </c>
      <c r="C6" s="5">
        <v>1</v>
      </c>
      <c r="D6" s="5">
        <v>2</v>
      </c>
      <c r="E6" s="5">
        <v>0</v>
      </c>
      <c r="F6" s="3"/>
    </row>
    <row r="7" spans="2:12" x14ac:dyDescent="0.25">
      <c r="B7" s="11">
        <v>311</v>
      </c>
      <c r="C7" s="5">
        <v>0</v>
      </c>
      <c r="D7" s="5">
        <v>0</v>
      </c>
      <c r="E7" s="5">
        <v>0</v>
      </c>
      <c r="F7" s="3"/>
    </row>
    <row r="8" spans="2:12" x14ac:dyDescent="0.25">
      <c r="B8" s="11" t="s">
        <v>4</v>
      </c>
      <c r="C8" s="5">
        <v>30</v>
      </c>
      <c r="D8" s="5">
        <v>29</v>
      </c>
      <c r="E8" s="5">
        <v>45</v>
      </c>
      <c r="F8" s="3"/>
    </row>
    <row r="9" spans="2:12" x14ac:dyDescent="0.25">
      <c r="B9" s="11" t="s">
        <v>5</v>
      </c>
      <c r="C9" s="5">
        <v>1</v>
      </c>
      <c r="D9" s="5">
        <v>0</v>
      </c>
      <c r="E9" s="5">
        <v>0</v>
      </c>
      <c r="F9" s="3"/>
    </row>
    <row r="10" spans="2:12" x14ac:dyDescent="0.25">
      <c r="B10" s="20"/>
      <c r="C10" s="20"/>
      <c r="D10" s="20"/>
      <c r="E10" s="20"/>
      <c r="F10" s="20"/>
    </row>
    <row r="11" spans="2:12" x14ac:dyDescent="0.25">
      <c r="B11" s="20"/>
      <c r="C11" s="20"/>
      <c r="D11" s="20"/>
      <c r="E11" s="20"/>
      <c r="F11" s="20"/>
    </row>
    <row r="12" spans="2:12" x14ac:dyDescent="0.25">
      <c r="B12" s="72"/>
      <c r="C12" s="72"/>
      <c r="D12" s="9"/>
      <c r="E12" s="9"/>
      <c r="F12" s="9"/>
      <c r="L12" s="20"/>
    </row>
    <row r="13" spans="2:12" x14ac:dyDescent="0.25">
      <c r="B13" s="20" t="s">
        <v>34</v>
      </c>
      <c r="C13" s="20" t="s">
        <v>12</v>
      </c>
      <c r="D13" s="1"/>
      <c r="E13" s="1"/>
      <c r="F13" s="1"/>
      <c r="L13" s="20"/>
    </row>
    <row r="14" spans="2:12" x14ac:dyDescent="0.25">
      <c r="B14" s="11" t="s">
        <v>32</v>
      </c>
      <c r="C14" s="24">
        <v>104</v>
      </c>
      <c r="D14" s="1"/>
      <c r="E14" s="1"/>
      <c r="F14" s="1"/>
      <c r="L14" s="20"/>
    </row>
    <row r="15" spans="2:12" x14ac:dyDescent="0.25">
      <c r="B15" s="10" t="s">
        <v>35</v>
      </c>
      <c r="C15" s="24">
        <v>31</v>
      </c>
      <c r="D15" s="1"/>
      <c r="E15" s="5"/>
      <c r="F15" s="1"/>
      <c r="L15" s="20"/>
    </row>
    <row r="16" spans="2:12" x14ac:dyDescent="0.25">
      <c r="B16" s="11" t="s">
        <v>3</v>
      </c>
      <c r="C16" s="24">
        <v>3</v>
      </c>
      <c r="D16" s="1"/>
      <c r="E16" s="1"/>
      <c r="F16" s="1"/>
    </row>
    <row r="17" spans="2:13" x14ac:dyDescent="0.25">
      <c r="B17" s="20" t="s">
        <v>6</v>
      </c>
      <c r="C17" s="24">
        <v>1</v>
      </c>
      <c r="D17" s="1"/>
      <c r="E17" s="1"/>
      <c r="F17" s="1"/>
    </row>
    <row r="18" spans="2:13" x14ac:dyDescent="0.25">
      <c r="B18" s="20"/>
      <c r="C18" s="20"/>
      <c r="D18" s="1"/>
      <c r="E18" s="1"/>
      <c r="F18" s="1"/>
    </row>
    <row r="19" spans="2:13" ht="18.75" customHeight="1" x14ac:dyDescent="0.25"/>
    <row r="20" spans="2:13" x14ac:dyDescent="0.25">
      <c r="B20" s="71" t="s">
        <v>7</v>
      </c>
      <c r="C20" s="71"/>
      <c r="D20" s="71"/>
    </row>
    <row r="21" spans="2:13" x14ac:dyDescent="0.25">
      <c r="B21" s="13" t="s">
        <v>8</v>
      </c>
      <c r="C21" s="2" t="s">
        <v>9</v>
      </c>
      <c r="D21" s="2" t="s">
        <v>10</v>
      </c>
    </row>
    <row r="22" spans="2:13" x14ac:dyDescent="0.25">
      <c r="B22" s="13" t="s">
        <v>60</v>
      </c>
      <c r="C22" s="2">
        <v>17</v>
      </c>
      <c r="D22" s="2">
        <v>25</v>
      </c>
    </row>
    <row r="23" spans="2:13" x14ac:dyDescent="0.25">
      <c r="B23" s="13" t="s">
        <v>68</v>
      </c>
      <c r="C23" s="2">
        <v>21</v>
      </c>
      <c r="D23" s="2">
        <v>19</v>
      </c>
    </row>
    <row r="24" spans="2:13" x14ac:dyDescent="0.25">
      <c r="B24" s="13" t="s">
        <v>62</v>
      </c>
      <c r="C24" s="2">
        <v>28</v>
      </c>
      <c r="D24" s="2">
        <v>29</v>
      </c>
    </row>
    <row r="25" spans="2:13" x14ac:dyDescent="0.25">
      <c r="M25" s="25"/>
    </row>
    <row r="29" spans="2:13" x14ac:dyDescent="0.25">
      <c r="G29" s="15" t="s">
        <v>33</v>
      </c>
    </row>
  </sheetData>
  <mergeCells count="3">
    <mergeCell ref="B20:D20"/>
    <mergeCell ref="B12:C12"/>
    <mergeCell ref="B3:E3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24637-F486-4BB6-AB0B-C23E4E884856}">
  <dimension ref="A3:J50"/>
  <sheetViews>
    <sheetView zoomScale="70" zoomScaleNormal="70" workbookViewId="0">
      <selection activeCell="A2" sqref="A2:XFD2"/>
    </sheetView>
  </sheetViews>
  <sheetFormatPr baseColWidth="10" defaultColWidth="9.140625" defaultRowHeight="15.75" x14ac:dyDescent="0.25"/>
  <cols>
    <col min="1" max="1" width="12.140625" style="15" bestFit="1" customWidth="1"/>
    <col min="2" max="2" width="20.7109375" style="15" customWidth="1"/>
    <col min="3" max="3" width="24.85546875" style="15" bestFit="1" customWidth="1"/>
    <col min="4" max="6" width="14.28515625" style="16" customWidth="1"/>
    <col min="7" max="7" width="9.140625" style="16"/>
    <col min="8" max="8" width="33.85546875" style="16" bestFit="1" customWidth="1"/>
    <col min="9" max="9" width="12.5703125" style="16" bestFit="1" customWidth="1"/>
    <col min="10" max="10" width="9.140625" style="16"/>
    <col min="11" max="16384" width="9.140625" style="15"/>
  </cols>
  <sheetData>
    <row r="3" spans="1:3" x14ac:dyDescent="0.25">
      <c r="A3" s="17" t="s">
        <v>8</v>
      </c>
      <c r="B3" s="17" t="s">
        <v>70</v>
      </c>
      <c r="C3" s="17" t="s">
        <v>92</v>
      </c>
    </row>
    <row r="4" spans="1:3" x14ac:dyDescent="0.25">
      <c r="A4" s="17" t="s">
        <v>69</v>
      </c>
      <c r="B4" s="17">
        <v>790239</v>
      </c>
      <c r="C4" s="17">
        <v>2380100</v>
      </c>
    </row>
    <row r="5" spans="1:3" x14ac:dyDescent="0.25">
      <c r="A5" s="17" t="s">
        <v>68</v>
      </c>
      <c r="B5" s="17">
        <v>964589</v>
      </c>
      <c r="C5" s="17">
        <v>2033900</v>
      </c>
    </row>
    <row r="6" spans="1:3" x14ac:dyDescent="0.25">
      <c r="A6" s="17" t="s">
        <v>62</v>
      </c>
      <c r="B6" s="17">
        <v>910824</v>
      </c>
      <c r="C6" s="17">
        <v>3972550</v>
      </c>
    </row>
    <row r="7" spans="1:3" x14ac:dyDescent="0.25">
      <c r="A7" s="17"/>
      <c r="B7" s="18">
        <f>SUM(B4:B6)</f>
        <v>2665652</v>
      </c>
      <c r="C7" s="18">
        <f>SUM(C4:C6)</f>
        <v>8386550</v>
      </c>
    </row>
    <row r="13" spans="1:3" x14ac:dyDescent="0.25">
      <c r="B13" s="19"/>
    </row>
    <row r="14" spans="1:3" x14ac:dyDescent="0.25">
      <c r="B14" s="19"/>
    </row>
    <row r="15" spans="1:3" x14ac:dyDescent="0.25">
      <c r="B15" s="19"/>
    </row>
    <row r="50" spans="1:3" x14ac:dyDescent="0.25">
      <c r="A50" s="14"/>
      <c r="B50" s="14"/>
      <c r="C50" s="1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C2A9-C5A7-4D2E-88FF-44BD6BFD6246}">
  <dimension ref="A2:D12"/>
  <sheetViews>
    <sheetView zoomScale="70" zoomScaleNormal="70" workbookViewId="0">
      <selection activeCell="J11" sqref="J11"/>
    </sheetView>
  </sheetViews>
  <sheetFormatPr baseColWidth="10" defaultColWidth="10.85546875" defaultRowHeight="15.75" x14ac:dyDescent="0.25"/>
  <cols>
    <col min="1" max="1" width="29.5703125" style="15" customWidth="1"/>
    <col min="2" max="2" width="19.85546875" style="15" customWidth="1"/>
    <col min="3" max="16384" width="10.85546875" style="15"/>
  </cols>
  <sheetData>
    <row r="2" spans="1:4" x14ac:dyDescent="0.25">
      <c r="A2" s="20"/>
      <c r="B2" s="20"/>
      <c r="C2" s="20"/>
      <c r="D2" s="20"/>
    </row>
    <row r="3" spans="1:4" x14ac:dyDescent="0.25">
      <c r="A3" s="21" t="s">
        <v>43</v>
      </c>
      <c r="B3" s="21" t="s">
        <v>23</v>
      </c>
      <c r="C3" s="20"/>
      <c r="D3" s="20"/>
    </row>
    <row r="4" spans="1:4" x14ac:dyDescent="0.25">
      <c r="A4" s="21" t="s">
        <v>44</v>
      </c>
      <c r="B4" s="7">
        <v>1</v>
      </c>
      <c r="C4" s="20"/>
      <c r="D4" s="20"/>
    </row>
    <row r="5" spans="1:4" x14ac:dyDescent="0.25">
      <c r="A5" s="21" t="s">
        <v>45</v>
      </c>
      <c r="B5" s="7">
        <v>9</v>
      </c>
      <c r="C5" s="20"/>
      <c r="D5" s="20"/>
    </row>
    <row r="6" spans="1:4" x14ac:dyDescent="0.25">
      <c r="A6" s="20"/>
      <c r="B6" s="20"/>
      <c r="C6" s="20"/>
      <c r="D6" s="20"/>
    </row>
    <row r="7" spans="1:4" x14ac:dyDescent="0.25">
      <c r="A7" s="20"/>
      <c r="B7" s="20"/>
      <c r="C7" s="20"/>
      <c r="D7" s="20"/>
    </row>
    <row r="8" spans="1:4" x14ac:dyDescent="0.25">
      <c r="A8" s="20"/>
      <c r="B8" s="20"/>
      <c r="C8" s="20"/>
      <c r="D8" s="20"/>
    </row>
    <row r="9" spans="1:4" x14ac:dyDescent="0.25">
      <c r="A9" s="20"/>
      <c r="B9" s="20"/>
      <c r="C9" s="20"/>
      <c r="D9" s="20"/>
    </row>
    <row r="10" spans="1:4" x14ac:dyDescent="0.25">
      <c r="A10" s="20"/>
      <c r="B10" s="20"/>
      <c r="C10" s="20"/>
      <c r="D10" s="20"/>
    </row>
    <row r="11" spans="1:4" x14ac:dyDescent="0.25">
      <c r="A11" s="20"/>
      <c r="B11" s="20"/>
      <c r="C11" s="20"/>
      <c r="D11" s="20"/>
    </row>
    <row r="12" spans="1:4" x14ac:dyDescent="0.25">
      <c r="A12" s="20"/>
      <c r="B12" s="20"/>
      <c r="C12" s="20"/>
      <c r="D12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Programas asistenciales </vt:lpstr>
      <vt:lpstr>sorteos</vt:lpstr>
      <vt:lpstr>Produccion</vt:lpstr>
      <vt:lpstr>billete electronico</vt:lpstr>
      <vt:lpstr>LIBRE ACC</vt:lpstr>
      <vt:lpstr>pago premios</vt:lpstr>
      <vt:lpstr>Certificaciones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2024-02-20T15:28:02Z</dcterms:modified>
</cp:coreProperties>
</file>