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1A0C565-FCEB-4071-8D6D-AE689FC4913A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Libre Acceso" sheetId="13" r:id="rId1"/>
    <sheet name="Programas asistenciales" sheetId="2" r:id="rId2"/>
    <sheet name="Sorteos" sheetId="3" r:id="rId3"/>
    <sheet name="Impresion" sheetId="11" r:id="rId4"/>
    <sheet name="Comercialización" sheetId="19" r:id="rId5"/>
    <sheet name="Certificaciones" sheetId="17" r:id="rId6"/>
    <sheet name="Pago Premios" sheetId="18" r:id="rId7"/>
  </sheets>
  <externalReferences>
    <externalReference r:id="rId8"/>
  </externalReferences>
  <definedNames>
    <definedName name="_xlnm._FilterDatabase" localSheetId="1" hidden="1">'Programas asistenciales'!$K$7:$L$7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9" l="1"/>
  <c r="G13" i="19"/>
  <c r="I13" i="19" s="1"/>
  <c r="G12" i="19"/>
  <c r="I12" i="19" s="1"/>
  <c r="G11" i="19"/>
  <c r="I11" i="19" s="1"/>
  <c r="G10" i="19"/>
  <c r="I10" i="19" s="1"/>
  <c r="G9" i="19"/>
  <c r="I9" i="19" s="1"/>
  <c r="G8" i="19"/>
  <c r="I8" i="19" s="1"/>
  <c r="H10" i="18"/>
  <c r="H8" i="18"/>
  <c r="E254" i="18"/>
  <c r="E187" i="18"/>
  <c r="E132" i="18"/>
  <c r="E94" i="18"/>
  <c r="E67" i="18"/>
  <c r="H11" i="18" s="1"/>
  <c r="E35" i="18"/>
  <c r="H12" i="18"/>
  <c r="I9" i="18" s="1"/>
  <c r="F20" i="13"/>
  <c r="F19" i="13"/>
  <c r="F18" i="13"/>
  <c r="F17" i="13"/>
  <c r="F16" i="13"/>
  <c r="N14" i="11"/>
  <c r="N13" i="11"/>
  <c r="N12" i="11"/>
  <c r="N11" i="11"/>
  <c r="N10" i="11"/>
  <c r="N9" i="11"/>
  <c r="I14" i="19" l="1"/>
  <c r="I10" i="18"/>
  <c r="I11" i="18"/>
  <c r="I8" i="18"/>
  <c r="I12" i="18" s="1"/>
  <c r="C9" i="17" l="1"/>
  <c r="C24" i="11"/>
  <c r="G9" i="11"/>
  <c r="P14" i="11" l="1"/>
  <c r="P9" i="11"/>
  <c r="P10" i="11"/>
  <c r="P11" i="11"/>
  <c r="P12" i="11"/>
  <c r="P13" i="11"/>
  <c r="G10" i="11"/>
  <c r="G11" i="11"/>
  <c r="G12" i="11"/>
  <c r="G13" i="11"/>
  <c r="E21" i="13"/>
  <c r="D21" i="13"/>
  <c r="C21" i="13"/>
  <c r="P15" i="11" l="1"/>
  <c r="G14" i="11"/>
  <c r="D17" i="3" l="1"/>
  <c r="C17" i="3"/>
  <c r="E42" i="13" l="1"/>
  <c r="D42" i="13"/>
  <c r="F21" i="13" l="1"/>
  <c r="C9" i="3" l="1"/>
  <c r="F19" i="2" l="1"/>
  <c r="F18" i="2"/>
  <c r="F10" i="2"/>
  <c r="F9" i="2"/>
  <c r="C37" i="2" l="1"/>
  <c r="D35" i="2" s="1"/>
  <c r="F20" i="2"/>
  <c r="F11" i="2"/>
  <c r="D36" i="2" l="1"/>
  <c r="D37" i="2" s="1"/>
</calcChain>
</file>

<file path=xl/sharedStrings.xml><?xml version="1.0" encoding="utf-8"?>
<sst xmlns="http://schemas.openxmlformats.org/spreadsheetml/2006/main" count="650" uniqueCount="369">
  <si>
    <t xml:space="preserve">                                                                  </t>
  </si>
  <si>
    <t>OFICINA DE LIBRE ACCESO A LA INFORMACIÓN PÚBLICA</t>
  </si>
  <si>
    <t>Estadísticas y Balance de Gestión OAI</t>
  </si>
  <si>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</si>
  <si>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</si>
  <si>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</si>
  <si>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</si>
  <si>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</si>
  <si>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</si>
  <si>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</si>
  <si>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</si>
  <si>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 xml:space="preserve">Descripción </t>
  </si>
  <si>
    <t>Portal Único de Solicitud de Acceso a la Información Pública (SAIP)</t>
  </si>
  <si>
    <t>Sistema de Administración de Denuncias, Quejas, Reclamaciones y Sugerencias 311</t>
  </si>
  <si>
    <t>Presencial</t>
  </si>
  <si>
    <t>Llamadas recibidas para otras informaciones</t>
  </si>
  <si>
    <t>Correos recibidos para otras informaciones</t>
  </si>
  <si>
    <t xml:space="preserve">Desglose por Sexo </t>
  </si>
  <si>
    <t>Mes</t>
  </si>
  <si>
    <t>Mujeres</t>
  </si>
  <si>
    <t>Hombres</t>
  </si>
  <si>
    <t>Total</t>
  </si>
  <si>
    <t>%</t>
  </si>
  <si>
    <t>Cantidad</t>
  </si>
  <si>
    <t>Femenino</t>
  </si>
  <si>
    <t>Masculino</t>
  </si>
  <si>
    <t>AYUDAS UNICAS</t>
  </si>
  <si>
    <t>PERSONAS</t>
  </si>
  <si>
    <t>ORGANIZACIONES SOCIALES</t>
  </si>
  <si>
    <t>MES</t>
  </si>
  <si>
    <t>CANTIDAD DE PERSONAS BENEFICIADAS POR SEXO</t>
  </si>
  <si>
    <t>Sexo</t>
  </si>
  <si>
    <t>TIPO DE SORTEO</t>
  </si>
  <si>
    <t>CANTIDAD</t>
  </si>
  <si>
    <t>Bancas de Lotería</t>
  </si>
  <si>
    <t>Billetes</t>
  </si>
  <si>
    <t>REHECHOS</t>
  </si>
  <si>
    <t>DESPACHADOS</t>
  </si>
  <si>
    <t>DEVUELTOS</t>
  </si>
  <si>
    <t>VENDIDOS</t>
  </si>
  <si>
    <t>TOTAL</t>
  </si>
  <si>
    <t>Ortopédicas</t>
  </si>
  <si>
    <t>SORTEO</t>
  </si>
  <si>
    <t xml:space="preserve">PRODUCCIÓN </t>
  </si>
  <si>
    <t xml:space="preserve">   COMERCIALIZACIÓN </t>
  </si>
  <si>
    <t>% COMERCIALIZADO</t>
  </si>
  <si>
    <t xml:space="preserve">       </t>
  </si>
  <si>
    <t xml:space="preserve">Tipo </t>
  </si>
  <si>
    <t>Económicas</t>
  </si>
  <si>
    <t xml:space="preserve"> </t>
  </si>
  <si>
    <t>BILLETES TRITURADOS SIN NUMERAR
(RESMAS 8 1/2 X 11)</t>
  </si>
  <si>
    <t>Sorteo</t>
  </si>
  <si>
    <t>MONTO</t>
  </si>
  <si>
    <t>Totales</t>
  </si>
  <si>
    <t>PROMEDIO</t>
  </si>
  <si>
    <t>Correos recibidos para Información de los números ganadores del Sorteo Extraordinario de Navidad 2022</t>
  </si>
  <si>
    <t>Llamadas recibidas para Información de los números ganadores del Sorteo Extraordinario de Navidad 2022</t>
  </si>
  <si>
    <t>Cantidad Vendida</t>
  </si>
  <si>
    <t>Rango de Edad</t>
  </si>
  <si>
    <t>CANTIDAD DE SORTEOS</t>
  </si>
  <si>
    <t>VISITAS AL SALON DE SORTEOS</t>
  </si>
  <si>
    <t>CALIDAD EN LA PRODUCCIÓN</t>
  </si>
  <si>
    <t>TIPO DE PUBLICIDAD</t>
  </si>
  <si>
    <t>Afiches</t>
  </si>
  <si>
    <t>Sorteos</t>
  </si>
  <si>
    <t>Viviendas</t>
  </si>
  <si>
    <t>TIPO DE CERTIFICACION</t>
  </si>
  <si>
    <t>CERTIFICACIONES</t>
  </si>
  <si>
    <t>PUBLICIDAD IMPRESA</t>
  </si>
  <si>
    <t>PROGRAMAS ASISTENCIALES</t>
  </si>
  <si>
    <t>SORTEOS</t>
  </si>
  <si>
    <t>PRODUCCION DE BILLETES</t>
  </si>
  <si>
    <t>COMERCIALIZACION DE BILLETES</t>
  </si>
  <si>
    <t>IMPRESIÓN DE PUBLICIDAD</t>
  </si>
  <si>
    <t>VENTA DE BILLETE ELECTRONICO</t>
  </si>
  <si>
    <t>Enero</t>
  </si>
  <si>
    <t>Febrero</t>
  </si>
  <si>
    <t>Marzo</t>
  </si>
  <si>
    <t>De 20 - 40 años</t>
  </si>
  <si>
    <t>De 41 - 60 años</t>
  </si>
  <si>
    <t>De 61- 80 años</t>
  </si>
  <si>
    <t xml:space="preserve">Más de 81 años </t>
  </si>
  <si>
    <t>Otros</t>
  </si>
  <si>
    <t>Sorteo 4338</t>
  </si>
  <si>
    <t>Sorteo 4340</t>
  </si>
  <si>
    <t>Sorteo 4342</t>
  </si>
  <si>
    <t>Sorteo 4344</t>
  </si>
  <si>
    <t>Sorteo 4346</t>
  </si>
  <si>
    <t>Sorteo 4348</t>
  </si>
  <si>
    <t>PRODUCIÓN TOTAL</t>
  </si>
  <si>
    <t>PRODUCCION TOTAL</t>
  </si>
  <si>
    <t>OTROS</t>
  </si>
  <si>
    <t>PRODUCTO</t>
  </si>
  <si>
    <t>Banderines</t>
  </si>
  <si>
    <t>Libros</t>
  </si>
  <si>
    <t>ENERO - MARZO 2023</t>
  </si>
  <si>
    <t>Enero - Marzo 2023</t>
  </si>
  <si>
    <t xml:space="preserve">Llamadas recibidas para información otros sorteos </t>
  </si>
  <si>
    <t>DEPTO. BILLETES Y QUINIELAS PREMIADAS</t>
  </si>
  <si>
    <t>PAGO PREMIOS MENORES DE BILLETES</t>
  </si>
  <si>
    <t>ENERO 2023</t>
  </si>
  <si>
    <t>Sorteo Especial de Navidad 2023</t>
  </si>
  <si>
    <t>Monto</t>
  </si>
  <si>
    <t xml:space="preserve">              14/03/2023</t>
  </si>
  <si>
    <t>Premios Especiales Sorteo Especial navidad 2023</t>
  </si>
  <si>
    <t>MAYORISTA</t>
  </si>
  <si>
    <t>Premios Derivados Sorteo Especial navidad 2023</t>
  </si>
  <si>
    <t>Premio al Vendedor Sorteo Especial navidad 2023</t>
  </si>
  <si>
    <t>FACTURA</t>
  </si>
  <si>
    <t>FECHA</t>
  </si>
  <si>
    <t>MONTO RD$</t>
  </si>
  <si>
    <t>Premios Menores Sorteos de Billetes</t>
  </si>
  <si>
    <t>Z-1234</t>
  </si>
  <si>
    <t>04/01/2023</t>
  </si>
  <si>
    <t>Z-1235</t>
  </si>
  <si>
    <t>Z-1236</t>
  </si>
  <si>
    <t>Z-1237</t>
  </si>
  <si>
    <t>Z-1238</t>
  </si>
  <si>
    <t>Z-1239</t>
  </si>
  <si>
    <t>Z-1240</t>
  </si>
  <si>
    <t>10/01/2023</t>
  </si>
  <si>
    <t>Z-1241</t>
  </si>
  <si>
    <t>Z-1242</t>
  </si>
  <si>
    <t>Z-1243</t>
  </si>
  <si>
    <t>Z-1244</t>
  </si>
  <si>
    <t>Z-1245</t>
  </si>
  <si>
    <t>13/01/2023</t>
  </si>
  <si>
    <t>Z-1246</t>
  </si>
  <si>
    <t>Z-1247</t>
  </si>
  <si>
    <t>Z-1248</t>
  </si>
  <si>
    <t>Z-1249</t>
  </si>
  <si>
    <t>NULA</t>
  </si>
  <si>
    <t>Z-1250</t>
  </si>
  <si>
    <t>23/01/2023</t>
  </si>
  <si>
    <t>Z-1251</t>
  </si>
  <si>
    <t>Z-1252</t>
  </si>
  <si>
    <t>Z-1253</t>
  </si>
  <si>
    <t>Z-1254</t>
  </si>
  <si>
    <t>Z-1255</t>
  </si>
  <si>
    <t>Z-1256</t>
  </si>
  <si>
    <t>FEBRERO 2023</t>
  </si>
  <si>
    <t>Z-1257</t>
  </si>
  <si>
    <t>01/02/2023</t>
  </si>
  <si>
    <t>Z-1258</t>
  </si>
  <si>
    <t>Z-1259</t>
  </si>
  <si>
    <t>Z-1260</t>
  </si>
  <si>
    <t>Z-1261</t>
  </si>
  <si>
    <t>Z-1262</t>
  </si>
  <si>
    <t>Z-1263</t>
  </si>
  <si>
    <t>03/02/2023</t>
  </si>
  <si>
    <t>Z-1264</t>
  </si>
  <si>
    <t>Z-1265</t>
  </si>
  <si>
    <t>Z-1266</t>
  </si>
  <si>
    <t>06/02/2023</t>
  </si>
  <si>
    <t>Z-1267</t>
  </si>
  <si>
    <t>Z-1268</t>
  </si>
  <si>
    <t>Z-1269</t>
  </si>
  <si>
    <t>Z-1270</t>
  </si>
  <si>
    <t>16/02/2023</t>
  </si>
  <si>
    <t>Z-1271</t>
  </si>
  <si>
    <t>Z-1272</t>
  </si>
  <si>
    <t>Z-1273</t>
  </si>
  <si>
    <t>Z-1274</t>
  </si>
  <si>
    <t>Z-1275</t>
  </si>
  <si>
    <t>17/02/2023</t>
  </si>
  <si>
    <t>Z-1276</t>
  </si>
  <si>
    <t>21/02/2023</t>
  </si>
  <si>
    <t>Z-1277</t>
  </si>
  <si>
    <t>MARZO 2023</t>
  </si>
  <si>
    <t xml:space="preserve">              31/03/2023</t>
  </si>
  <si>
    <t>Z-1278</t>
  </si>
  <si>
    <t>01/03/2023</t>
  </si>
  <si>
    <t>Z-1279</t>
  </si>
  <si>
    <t>Z-1280</t>
  </si>
  <si>
    <t>Z-1281</t>
  </si>
  <si>
    <t>Z-1282</t>
  </si>
  <si>
    <t>15/03/2023</t>
  </si>
  <si>
    <t>Z-1283</t>
  </si>
  <si>
    <t>Z-1284</t>
  </si>
  <si>
    <t>Z-1285</t>
  </si>
  <si>
    <t>Z-1286</t>
  </si>
  <si>
    <t>Z-1287</t>
  </si>
  <si>
    <t>29/03/2023</t>
  </si>
  <si>
    <t>Z-1288</t>
  </si>
  <si>
    <t>Z-1289</t>
  </si>
  <si>
    <t>Z-1290</t>
  </si>
  <si>
    <t>Z-1291</t>
  </si>
  <si>
    <t>Z-1292</t>
  </si>
  <si>
    <t>Z-1293</t>
  </si>
  <si>
    <t>ENERO  2023</t>
  </si>
  <si>
    <t>CAJA GENERAL</t>
  </si>
  <si>
    <t>RF-3080</t>
  </si>
  <si>
    <t>30/12/2022</t>
  </si>
  <si>
    <t>4327</t>
  </si>
  <si>
    <t>RF-3081</t>
  </si>
  <si>
    <t>4330</t>
  </si>
  <si>
    <t>RF-3082</t>
  </si>
  <si>
    <t>4331</t>
  </si>
  <si>
    <t>RF-3083</t>
  </si>
  <si>
    <t>RF-3084</t>
  </si>
  <si>
    <t>06/01/2023</t>
  </si>
  <si>
    <t>RF-3085</t>
  </si>
  <si>
    <t>RF-3086</t>
  </si>
  <si>
    <t>RF-3087</t>
  </si>
  <si>
    <t>16/01/2023</t>
  </si>
  <si>
    <t>RF-3088</t>
  </si>
  <si>
    <t>RF-3089</t>
  </si>
  <si>
    <t>RF-3090</t>
  </si>
  <si>
    <t>RF-3091</t>
  </si>
  <si>
    <t>17/01/2023</t>
  </si>
  <si>
    <t>4336</t>
  </si>
  <si>
    <t>RF-3092</t>
  </si>
  <si>
    <t>4338</t>
  </si>
  <si>
    <t>RF-3093</t>
  </si>
  <si>
    <t>18/01/2023</t>
  </si>
  <si>
    <t>RF-3094</t>
  </si>
  <si>
    <t>RF-3095</t>
  </si>
  <si>
    <t>4328</t>
  </si>
  <si>
    <t>RF-3096</t>
  </si>
  <si>
    <t>20/01/2023</t>
  </si>
  <si>
    <t>RF-3097</t>
  </si>
  <si>
    <t>RF-3098</t>
  </si>
  <si>
    <t>RF-3099</t>
  </si>
  <si>
    <t>RF-3100</t>
  </si>
  <si>
    <t>24/01/2023</t>
  </si>
  <si>
    <t>RF-3101</t>
  </si>
  <si>
    <t>25/01/2023</t>
  </si>
  <si>
    <t>RF-3102</t>
  </si>
  <si>
    <t>RF-3103</t>
  </si>
  <si>
    <t>RF-3104</t>
  </si>
  <si>
    <t>RF-3105</t>
  </si>
  <si>
    <t>RF-3106</t>
  </si>
  <si>
    <t>26/01/2023</t>
  </si>
  <si>
    <t>RF-3107</t>
  </si>
  <si>
    <t>RF-3108</t>
  </si>
  <si>
    <t>31/01/2023</t>
  </si>
  <si>
    <t>RF-3109</t>
  </si>
  <si>
    <t>RF-3110</t>
  </si>
  <si>
    <t>RF-3111</t>
  </si>
  <si>
    <t>RF-3112</t>
  </si>
  <si>
    <t>RF-3113</t>
  </si>
  <si>
    <t>RF-3114</t>
  </si>
  <si>
    <t>RF-3115</t>
  </si>
  <si>
    <t>RF-3116</t>
  </si>
  <si>
    <t>02/02/2023</t>
  </si>
  <si>
    <t>RF-3117</t>
  </si>
  <si>
    <t>RF-3118</t>
  </si>
  <si>
    <t>RF-3119</t>
  </si>
  <si>
    <t>07/02/2023</t>
  </si>
  <si>
    <t>RF-3120</t>
  </si>
  <si>
    <t>08/02/2023</t>
  </si>
  <si>
    <t>RF-3121</t>
  </si>
  <si>
    <t>RF-3122</t>
  </si>
  <si>
    <t>RF-3123</t>
  </si>
  <si>
    <t>09/02/2023</t>
  </si>
  <si>
    <t>RF-3124</t>
  </si>
  <si>
    <t>10/02/2023</t>
  </si>
  <si>
    <t>RF-3125</t>
  </si>
  <si>
    <t>RF-3126</t>
  </si>
  <si>
    <t>RF-3127</t>
  </si>
  <si>
    <t>13/02/2023</t>
  </si>
  <si>
    <t>RF-3128</t>
  </si>
  <si>
    <t>RF-3129</t>
  </si>
  <si>
    <t>RF-3130</t>
  </si>
  <si>
    <t>14/02/2023</t>
  </si>
  <si>
    <t>RF-3131</t>
  </si>
  <si>
    <t>RF-3132</t>
  </si>
  <si>
    <t>RF-3133</t>
  </si>
  <si>
    <t>15/02/2023</t>
  </si>
  <si>
    <t>RF-3134</t>
  </si>
  <si>
    <t>RF-3135</t>
  </si>
  <si>
    <t>RF-3136</t>
  </si>
  <si>
    <t>RF-3137</t>
  </si>
  <si>
    <t>RF-3138</t>
  </si>
  <si>
    <t>RF-3139</t>
  </si>
  <si>
    <t>RF-3140</t>
  </si>
  <si>
    <t>RF-3141</t>
  </si>
  <si>
    <t>20/02/2023</t>
  </si>
  <si>
    <t>RF-3142</t>
  </si>
  <si>
    <t>RF-3143</t>
  </si>
  <si>
    <t>22/02/2023</t>
  </si>
  <si>
    <t>RF-3144</t>
  </si>
  <si>
    <t>23/02/2023</t>
  </si>
  <si>
    <t>RF-3145</t>
  </si>
  <si>
    <t>RF-3146</t>
  </si>
  <si>
    <t>24/02/2023</t>
  </si>
  <si>
    <t>RF-3147</t>
  </si>
  <si>
    <t>RF-3148</t>
  </si>
  <si>
    <t>RF-3149</t>
  </si>
  <si>
    <t>28/02/2023</t>
  </si>
  <si>
    <t>A</t>
  </si>
  <si>
    <t>RF-3150</t>
  </si>
  <si>
    <t>RF-3151</t>
  </si>
  <si>
    <t>4340</t>
  </si>
  <si>
    <t>RF-3152</t>
  </si>
  <si>
    <t>4342</t>
  </si>
  <si>
    <t>RF-3153</t>
  </si>
  <si>
    <t>02/03/2023</t>
  </si>
  <si>
    <t>RF-3154</t>
  </si>
  <si>
    <t>RF-3155</t>
  </si>
  <si>
    <t>RF-3156</t>
  </si>
  <si>
    <t>4344</t>
  </si>
  <si>
    <t>RF-3157</t>
  </si>
  <si>
    <t>RF-3158</t>
  </si>
  <si>
    <t>03/03/2023</t>
  </si>
  <si>
    <t>RF-3159</t>
  </si>
  <si>
    <t>06/03/2023</t>
  </si>
  <si>
    <t>RF-3160</t>
  </si>
  <si>
    <t>RF-3161</t>
  </si>
  <si>
    <t>RF-3162</t>
  </si>
  <si>
    <t>RF-3163</t>
  </si>
  <si>
    <t>07/03/2023</t>
  </si>
  <si>
    <t>RF-3164</t>
  </si>
  <si>
    <t>RF-3165</t>
  </si>
  <si>
    <t>RF-3166</t>
  </si>
  <si>
    <t>08/03/2023</t>
  </si>
  <si>
    <t>RF-3167</t>
  </si>
  <si>
    <t>RF-3168</t>
  </si>
  <si>
    <t>RF-3169</t>
  </si>
  <si>
    <t>13/03/2023</t>
  </si>
  <si>
    <t>RF-3170</t>
  </si>
  <si>
    <t>RF-3171</t>
  </si>
  <si>
    <t>RF-3172</t>
  </si>
  <si>
    <t>14/03/2023</t>
  </si>
  <si>
    <t>RF-3173</t>
  </si>
  <si>
    <t>RF-3174</t>
  </si>
  <si>
    <t>RF-3175</t>
  </si>
  <si>
    <t>4346</t>
  </si>
  <si>
    <t>RF-3176</t>
  </si>
  <si>
    <t>RF-3177</t>
  </si>
  <si>
    <t>RF-3178</t>
  </si>
  <si>
    <t>16/03/2023</t>
  </si>
  <si>
    <t>RF-3179</t>
  </si>
  <si>
    <t>17/03/2023</t>
  </si>
  <si>
    <t>RF-3180</t>
  </si>
  <si>
    <t>RF-3181</t>
  </si>
  <si>
    <t>RF-3182</t>
  </si>
  <si>
    <t>RF-3183</t>
  </si>
  <si>
    <t>RF-3184</t>
  </si>
  <si>
    <t>20/03/2023</t>
  </si>
  <si>
    <t>RF-3185</t>
  </si>
  <si>
    <t>RF-3186</t>
  </si>
  <si>
    <t>RF-3187</t>
  </si>
  <si>
    <t>21/03/2023</t>
  </si>
  <si>
    <t>RF-3188</t>
  </si>
  <si>
    <t>23/03/2023</t>
  </si>
  <si>
    <t>RF-3189</t>
  </si>
  <si>
    <t>24/03/2023</t>
  </si>
  <si>
    <t>RF-3190</t>
  </si>
  <si>
    <t>RF-3191</t>
  </si>
  <si>
    <t>RF-3192</t>
  </si>
  <si>
    <t>27/03/2023</t>
  </si>
  <si>
    <t>RF-3193</t>
  </si>
  <si>
    <t>RF-3194</t>
  </si>
  <si>
    <t>28/03/2023</t>
  </si>
  <si>
    <t>RF-3195</t>
  </si>
  <si>
    <t>RF-3196</t>
  </si>
  <si>
    <t>4348</t>
  </si>
  <si>
    <t>RF-3197</t>
  </si>
  <si>
    <t>RF-3198</t>
  </si>
  <si>
    <t>RF-3199</t>
  </si>
  <si>
    <t>30/03/2023</t>
  </si>
  <si>
    <t>RF-3200</t>
  </si>
  <si>
    <t>RF-3201</t>
  </si>
  <si>
    <t>RF-3202</t>
  </si>
  <si>
    <t>31/03/2023</t>
  </si>
  <si>
    <t>RF-3203</t>
  </si>
  <si>
    <t>RF-3204</t>
  </si>
  <si>
    <t>Tipo de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</si>
</sst>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&quot;$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</font>
    <font>
      <b/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i/>
      <sz val="12"/>
      <color theme="1"/>
      <name val="Calibri"/>
      <family val="2"/>
    </font>
    <font>
      <sz val="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rgb="FF8EAADB"/>
      </patternFill>
    </fill>
    <fill>
      <patternFill patternType="solid">
        <fgColor theme="9" tint="0.59999389629810485"/>
        <bgColor rgb="FF00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6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9" fontId="0" fillId="0" borderId="0" xfId="2" applyFont="1"/>
    <xf numFmtId="10" fontId="0" fillId="0" borderId="0" xfId="2" applyNumberFormat="1" applyFont="1"/>
    <xf numFmtId="0" fontId="13" fillId="0" borderId="10" xfId="0" applyFont="1" applyBorder="1"/>
    <xf numFmtId="0" fontId="13" fillId="0" borderId="9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2" fillId="0" borderId="0" xfId="0" applyFont="1"/>
    <xf numFmtId="0" fontId="14" fillId="0" borderId="6" xfId="0" applyFont="1" applyBorder="1" applyAlignment="1">
      <alignment horizontal="center"/>
    </xf>
    <xf numFmtId="0" fontId="0" fillId="0" borderId="16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7" xfId="0" applyBorder="1"/>
    <xf numFmtId="0" fontId="2" fillId="0" borderId="12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/>
    <xf numFmtId="0" fontId="2" fillId="0" borderId="22" xfId="0" applyFont="1" applyBorder="1" applyAlignment="1">
      <alignment horizontal="center"/>
    </xf>
    <xf numFmtId="9" fontId="0" fillId="0" borderId="18" xfId="2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0" fontId="0" fillId="0" borderId="26" xfId="0" applyBorder="1"/>
    <xf numFmtId="10" fontId="18" fillId="0" borderId="11" xfId="2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0" fontId="0" fillId="0" borderId="0" xfId="0" applyNumberFormat="1"/>
    <xf numFmtId="164" fontId="0" fillId="0" borderId="0" xfId="1" applyNumberFormat="1" applyFont="1"/>
    <xf numFmtId="0" fontId="0" fillId="0" borderId="28" xfId="0" applyBorder="1"/>
    <xf numFmtId="0" fontId="2" fillId="0" borderId="19" xfId="0" applyFont="1" applyBorder="1"/>
    <xf numFmtId="0" fontId="2" fillId="0" borderId="22" xfId="0" applyFont="1" applyBorder="1"/>
    <xf numFmtId="0" fontId="24" fillId="0" borderId="1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9" fontId="0" fillId="0" borderId="27" xfId="2" applyFont="1" applyBorder="1"/>
    <xf numFmtId="9" fontId="2" fillId="0" borderId="20" xfId="0" applyNumberFormat="1" applyFont="1" applyBorder="1"/>
    <xf numFmtId="3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0" fontId="18" fillId="0" borderId="14" xfId="2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164" fontId="23" fillId="0" borderId="19" xfId="1" applyNumberFormat="1" applyFont="1" applyBorder="1" applyAlignment="1">
      <alignment horizontal="center"/>
    </xf>
    <xf numFmtId="164" fontId="25" fillId="0" borderId="17" xfId="1" applyNumberFormat="1" applyFont="1" applyBorder="1" applyAlignment="1">
      <alignment horizontal="center"/>
    </xf>
    <xf numFmtId="164" fontId="25" fillId="0" borderId="26" xfId="1" applyNumberFormat="1" applyFont="1" applyBorder="1" applyAlignment="1">
      <alignment horizontal="center"/>
    </xf>
    <xf numFmtId="164" fontId="23" fillId="0" borderId="20" xfId="1" applyNumberFormat="1" applyFont="1" applyBorder="1" applyAlignment="1">
      <alignment horizontal="center"/>
    </xf>
    <xf numFmtId="3" fontId="26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23" fillId="0" borderId="0" xfId="0" applyFont="1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4" borderId="29" xfId="0" applyFont="1" applyFill="1" applyBorder="1" applyAlignment="1">
      <alignment horizontal="center"/>
    </xf>
    <xf numFmtId="0" fontId="23" fillId="4" borderId="30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29" fillId="0" borderId="28" xfId="0" applyNumberFormat="1" applyFont="1" applyBorder="1" applyAlignment="1">
      <alignment horizontal="center" vertical="center" wrapText="1"/>
    </xf>
    <xf numFmtId="3" fontId="28" fillId="0" borderId="14" xfId="0" applyNumberFormat="1" applyFont="1" applyBorder="1" applyAlignment="1">
      <alignment horizontal="center" vertical="center"/>
    </xf>
    <xf numFmtId="164" fontId="25" fillId="0" borderId="12" xfId="1" applyNumberFormat="1" applyFont="1" applyBorder="1" applyAlignment="1">
      <alignment horizontal="center"/>
    </xf>
    <xf numFmtId="0" fontId="23" fillId="4" borderId="19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3" fontId="28" fillId="0" borderId="18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31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3" fillId="0" borderId="0" xfId="0" applyFont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3" fontId="0" fillId="0" borderId="21" xfId="1" applyFont="1" applyBorder="1"/>
    <xf numFmtId="0" fontId="32" fillId="0" borderId="0" xfId="0" applyFont="1" applyProtection="1">
      <protection locked="0"/>
    </xf>
    <xf numFmtId="43" fontId="0" fillId="0" borderId="10" xfId="1" applyFont="1" applyBorder="1"/>
    <xf numFmtId="9" fontId="0" fillId="0" borderId="11" xfId="2" applyFont="1" applyBorder="1"/>
    <xf numFmtId="0" fontId="0" fillId="0" borderId="10" xfId="0" applyBorder="1" applyAlignment="1" applyProtection="1">
      <alignment horizontal="center"/>
      <protection locked="0"/>
    </xf>
    <xf numFmtId="0" fontId="23" fillId="0" borderId="10" xfId="0" applyFont="1" applyBorder="1" applyAlignment="1" applyProtection="1">
      <alignment horizontal="center"/>
      <protection locked="0"/>
    </xf>
    <xf numFmtId="14" fontId="23" fillId="0" borderId="10" xfId="0" applyNumberFormat="1" applyFont="1" applyBorder="1" applyAlignment="1" applyProtection="1">
      <alignment horizontal="center"/>
      <protection locked="0"/>
    </xf>
    <xf numFmtId="49" fontId="23" fillId="0" borderId="10" xfId="0" applyNumberFormat="1" applyFont="1" applyBorder="1" applyAlignment="1" applyProtection="1">
      <alignment horizontal="center"/>
      <protection locked="0"/>
    </xf>
    <xf numFmtId="0" fontId="23" fillId="0" borderId="28" xfId="0" applyFont="1" applyBorder="1" applyAlignment="1" applyProtection="1">
      <alignment horizontal="center"/>
      <protection locked="0"/>
    </xf>
    <xf numFmtId="166" fontId="0" fillId="0" borderId="13" xfId="0" applyNumberFormat="1" applyBorder="1"/>
    <xf numFmtId="9" fontId="0" fillId="0" borderId="14" xfId="2" applyFont="1" applyBorder="1"/>
    <xf numFmtId="0" fontId="33" fillId="0" borderId="10" xfId="0" applyFont="1" applyBorder="1" applyAlignment="1" applyProtection="1">
      <alignment horizontal="center"/>
      <protection locked="0"/>
    </xf>
    <xf numFmtId="49" fontId="33" fillId="0" borderId="10" xfId="0" applyNumberFormat="1" applyFont="1" applyBorder="1" applyAlignment="1" applyProtection="1">
      <alignment horizontal="center"/>
      <protection locked="0"/>
    </xf>
    <xf numFmtId="0" fontId="34" fillId="5" borderId="32" xfId="0" applyFont="1" applyFill="1" applyBorder="1" applyAlignment="1" applyProtection="1">
      <alignment horizontal="center"/>
      <protection locked="0"/>
    </xf>
    <xf numFmtId="4" fontId="34" fillId="0" borderId="21" xfId="0" applyNumberFormat="1" applyFont="1" applyBorder="1" applyAlignment="1" applyProtection="1">
      <alignment horizontal="right"/>
      <protection locked="0"/>
    </xf>
    <xf numFmtId="43" fontId="2" fillId="0" borderId="33" xfId="0" applyNumberFormat="1" applyFont="1" applyBorder="1"/>
    <xf numFmtId="9" fontId="2" fillId="0" borderId="30" xfId="0" applyNumberFormat="1" applyFont="1" applyBorder="1"/>
    <xf numFmtId="0" fontId="34" fillId="5" borderId="10" xfId="0" applyFont="1" applyFill="1" applyBorder="1" applyAlignment="1" applyProtection="1">
      <alignment horizontal="center"/>
      <protection locked="0"/>
    </xf>
    <xf numFmtId="4" fontId="34" fillId="0" borderId="10" xfId="0" applyNumberFormat="1" applyFont="1" applyBorder="1" applyAlignment="1" applyProtection="1">
      <alignment horizontal="right"/>
      <protection locked="0"/>
    </xf>
    <xf numFmtId="49" fontId="34" fillId="6" borderId="21" xfId="0" applyNumberFormat="1" applyFont="1" applyFill="1" applyBorder="1" applyAlignment="1" applyProtection="1">
      <alignment horizontal="center"/>
      <protection locked="0"/>
    </xf>
    <xf numFmtId="14" fontId="34" fillId="6" borderId="21" xfId="0" applyNumberFormat="1" applyFont="1" applyFill="1" applyBorder="1" applyAlignment="1" applyProtection="1">
      <alignment horizontal="center"/>
      <protection locked="0"/>
    </xf>
    <xf numFmtId="4" fontId="34" fillId="6" borderId="34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center"/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4" fontId="0" fillId="0" borderId="34" xfId="0" applyNumberFormat="1" applyBorder="1" applyAlignment="1" applyProtection="1">
      <alignment horizontal="right"/>
      <protection locked="0"/>
    </xf>
    <xf numFmtId="49" fontId="34" fillId="6" borderId="10" xfId="0" applyNumberFormat="1" applyFont="1" applyFill="1" applyBorder="1" applyAlignment="1" applyProtection="1">
      <alignment horizontal="center"/>
      <protection locked="0"/>
    </xf>
    <xf numFmtId="14" fontId="34" fillId="6" borderId="10" xfId="0" applyNumberFormat="1" applyFont="1" applyFill="1" applyBorder="1" applyAlignment="1" applyProtection="1">
      <alignment horizontal="center"/>
      <protection locked="0"/>
    </xf>
    <xf numFmtId="4" fontId="34" fillId="6" borderId="31" xfId="0" applyNumberFormat="1" applyFont="1" applyFill="1" applyBorder="1" applyAlignment="1" applyProtection="1">
      <alignment horizontal="right"/>
      <protection locked="0"/>
    </xf>
    <xf numFmtId="0" fontId="35" fillId="0" borderId="0" xfId="0" applyFont="1"/>
    <xf numFmtId="0" fontId="16" fillId="0" borderId="0" xfId="0" applyFont="1"/>
    <xf numFmtId="0" fontId="33" fillId="0" borderId="0" xfId="0" applyFont="1" applyProtection="1">
      <protection locked="0"/>
    </xf>
    <xf numFmtId="166" fontId="36" fillId="0" borderId="16" xfId="0" applyNumberFormat="1" applyFont="1" applyBorder="1" applyProtection="1">
      <protection locked="0"/>
    </xf>
    <xf numFmtId="166" fontId="33" fillId="0" borderId="10" xfId="0" applyNumberFormat="1" applyFont="1" applyBorder="1" applyProtection="1">
      <protection locked="0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3" fillId="0" borderId="21" xfId="0" applyFont="1" applyBorder="1" applyAlignment="1" applyProtection="1">
      <alignment horizontal="center"/>
      <protection locked="0"/>
    </xf>
    <xf numFmtId="14" fontId="33" fillId="0" borderId="10" xfId="0" applyNumberFormat="1" applyFont="1" applyBorder="1" applyAlignment="1" applyProtection="1">
      <alignment horizontal="center"/>
      <protection locked="0"/>
    </xf>
    <xf numFmtId="4" fontId="33" fillId="0" borderId="34" xfId="0" applyNumberFormat="1" applyFont="1" applyBorder="1" applyAlignment="1" applyProtection="1">
      <alignment horizontal="right"/>
      <protection locked="0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32" fillId="0" borderId="0" xfId="0" applyFont="1"/>
    <xf numFmtId="0" fontId="23" fillId="0" borderId="10" xfId="0" applyFont="1" applyBorder="1" applyAlignment="1">
      <alignment horizontal="center"/>
    </xf>
    <xf numFmtId="14" fontId="23" fillId="0" borderId="10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49" fontId="33" fillId="0" borderId="10" xfId="0" applyNumberFormat="1" applyFont="1" applyBorder="1" applyAlignment="1">
      <alignment horizontal="center"/>
    </xf>
    <xf numFmtId="0" fontId="34" fillId="5" borderId="10" xfId="0" applyFont="1" applyFill="1" applyBorder="1" applyAlignment="1">
      <alignment horizontal="center"/>
    </xf>
    <xf numFmtId="4" fontId="34" fillId="0" borderId="10" xfId="0" applyNumberFormat="1" applyFont="1" applyBorder="1" applyAlignment="1">
      <alignment horizontal="right"/>
    </xf>
    <xf numFmtId="49" fontId="34" fillId="6" borderId="21" xfId="0" applyNumberFormat="1" applyFont="1" applyFill="1" applyBorder="1" applyAlignment="1">
      <alignment horizontal="center"/>
    </xf>
    <xf numFmtId="14" fontId="34" fillId="6" borderId="10" xfId="0" applyNumberFormat="1" applyFont="1" applyFill="1" applyBorder="1" applyAlignment="1">
      <alignment horizontal="center"/>
    </xf>
    <xf numFmtId="4" fontId="34" fillId="6" borderId="34" xfId="0" applyNumberFormat="1" applyFont="1" applyFill="1" applyBorder="1" applyAlignment="1">
      <alignment horizontal="right"/>
    </xf>
    <xf numFmtId="0" fontId="33" fillId="0" borderId="21" xfId="0" applyFont="1" applyBorder="1" applyAlignment="1">
      <alignment horizontal="center"/>
    </xf>
    <xf numFmtId="14" fontId="33" fillId="0" borderId="10" xfId="0" applyNumberFormat="1" applyFont="1" applyBorder="1" applyAlignment="1">
      <alignment horizontal="center"/>
    </xf>
    <xf numFmtId="4" fontId="33" fillId="0" borderId="34" xfId="0" applyNumberFormat="1" applyFont="1" applyBorder="1" applyAlignment="1">
      <alignment horizontal="right"/>
    </xf>
    <xf numFmtId="0" fontId="33" fillId="0" borderId="0" xfId="0" applyFont="1"/>
    <xf numFmtId="166" fontId="36" fillId="0" borderId="16" xfId="0" applyNumberFormat="1" applyFont="1" applyBorder="1"/>
    <xf numFmtId="0" fontId="38" fillId="0" borderId="0" xfId="0" applyFont="1" applyProtection="1">
      <protection locked="0"/>
    </xf>
    <xf numFmtId="0" fontId="34" fillId="0" borderId="10" xfId="0" applyFont="1" applyBorder="1" applyAlignment="1" applyProtection="1">
      <alignment horizontal="center"/>
      <protection locked="0"/>
    </xf>
    <xf numFmtId="166" fontId="34" fillId="6" borderId="10" xfId="0" applyNumberFormat="1" applyFont="1" applyFill="1" applyBorder="1" applyAlignment="1" applyProtection="1">
      <alignment horizontal="right"/>
      <protection locked="0"/>
    </xf>
    <xf numFmtId="4" fontId="34" fillId="6" borderId="10" xfId="0" applyNumberFormat="1" applyFont="1" applyFill="1" applyBorder="1" applyAlignment="1" applyProtection="1">
      <alignment horizontal="right"/>
      <protection locked="0"/>
    </xf>
    <xf numFmtId="15" fontId="34" fillId="6" borderId="10" xfId="0" applyNumberFormat="1" applyFont="1" applyFill="1" applyBorder="1" applyAlignment="1" applyProtection="1">
      <alignment horizontal="center"/>
      <protection locked="0"/>
    </xf>
    <xf numFmtId="4" fontId="34" fillId="6" borderId="10" xfId="6" applyNumberFormat="1" applyFont="1" applyFill="1" applyBorder="1" applyAlignment="1" applyProtection="1">
      <alignment horizontal="right"/>
      <protection locked="0"/>
    </xf>
    <xf numFmtId="0" fontId="33" fillId="0" borderId="0" xfId="0" applyFont="1" applyAlignment="1" applyProtection="1">
      <alignment horizontal="center"/>
      <protection locked="0"/>
    </xf>
    <xf numFmtId="49" fontId="34" fillId="6" borderId="0" xfId="0" applyNumberFormat="1" applyFont="1" applyFill="1" applyAlignment="1" applyProtection="1">
      <alignment horizontal="center"/>
      <protection locked="0"/>
    </xf>
    <xf numFmtId="49" fontId="33" fillId="6" borderId="0" xfId="0" applyNumberFormat="1" applyFont="1" applyFill="1" applyAlignment="1" applyProtection="1">
      <alignment horizontal="center"/>
      <protection locked="0"/>
    </xf>
    <xf numFmtId="166" fontId="36" fillId="6" borderId="16" xfId="0" applyNumberFormat="1" applyFont="1" applyFill="1" applyBorder="1" applyAlignment="1" applyProtection="1">
      <alignment horizontal="right"/>
      <protection locked="0"/>
    </xf>
    <xf numFmtId="166" fontId="36" fillId="6" borderId="4" xfId="0" applyNumberFormat="1" applyFont="1" applyFill="1" applyBorder="1" applyAlignment="1" applyProtection="1">
      <alignment horizontal="right"/>
      <protection locked="0"/>
    </xf>
    <xf numFmtId="49" fontId="34" fillId="6" borderId="10" xfId="0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166" fontId="34" fillId="6" borderId="10" xfId="0" applyNumberFormat="1" applyFont="1" applyFill="1" applyBorder="1" applyAlignment="1">
      <alignment horizontal="right"/>
    </xf>
    <xf numFmtId="4" fontId="34" fillId="6" borderId="10" xfId="0" applyNumberFormat="1" applyFont="1" applyFill="1" applyBorder="1" applyAlignment="1">
      <alignment horizontal="right"/>
    </xf>
    <xf numFmtId="15" fontId="34" fillId="6" borderId="10" xfId="0" applyNumberFormat="1" applyFont="1" applyFill="1" applyBorder="1" applyAlignment="1">
      <alignment horizontal="center"/>
    </xf>
    <xf numFmtId="4" fontId="34" fillId="6" borderId="10" xfId="6" applyNumberFormat="1" applyFont="1" applyFill="1" applyBorder="1" applyAlignment="1">
      <alignment horizontal="right"/>
    </xf>
    <xf numFmtId="0" fontId="33" fillId="0" borderId="28" xfId="0" applyFont="1" applyBorder="1" applyAlignment="1">
      <alignment horizontal="center"/>
    </xf>
    <xf numFmtId="49" fontId="34" fillId="6" borderId="28" xfId="0" applyNumberFormat="1" applyFont="1" applyFill="1" applyBorder="1" applyAlignment="1">
      <alignment horizontal="center"/>
    </xf>
    <xf numFmtId="14" fontId="34" fillId="6" borderId="28" xfId="0" applyNumberFormat="1" applyFont="1" applyFill="1" applyBorder="1" applyAlignment="1">
      <alignment horizontal="center"/>
    </xf>
    <xf numFmtId="0" fontId="34" fillId="0" borderId="28" xfId="0" applyFont="1" applyBorder="1" applyAlignment="1">
      <alignment horizontal="center"/>
    </xf>
    <xf numFmtId="4" fontId="34" fillId="6" borderId="28" xfId="6" applyNumberFormat="1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49" fontId="34" fillId="6" borderId="0" xfId="0" applyNumberFormat="1" applyFont="1" applyFill="1" applyAlignment="1">
      <alignment horizontal="center"/>
    </xf>
    <xf numFmtId="49" fontId="33" fillId="6" borderId="0" xfId="0" applyNumberFormat="1" applyFont="1" applyFill="1" applyAlignment="1">
      <alignment horizontal="center"/>
    </xf>
    <xf numFmtId="166" fontId="36" fillId="6" borderId="16" xfId="0" applyNumberFormat="1" applyFont="1" applyFill="1" applyBorder="1" applyAlignment="1">
      <alignment horizontal="right"/>
    </xf>
    <xf numFmtId="4" fontId="29" fillId="0" borderId="10" xfId="0" applyNumberFormat="1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/>
    </xf>
    <xf numFmtId="10" fontId="25" fillId="0" borderId="11" xfId="2" applyNumberFormat="1" applyFont="1" applyBorder="1" applyAlignment="1">
      <alignment horizontal="center"/>
    </xf>
    <xf numFmtId="0" fontId="16" fillId="3" borderId="19" xfId="3" applyFont="1" applyFill="1" applyBorder="1" applyAlignment="1">
      <alignment horizontal="center" vertical="center"/>
    </xf>
    <xf numFmtId="0" fontId="16" fillId="3" borderId="22" xfId="3" applyFont="1" applyFill="1" applyBorder="1" applyAlignment="1">
      <alignment horizontal="center" vertical="center"/>
    </xf>
    <xf numFmtId="0" fontId="16" fillId="3" borderId="20" xfId="3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3" fontId="28" fillId="0" borderId="21" xfId="0" applyNumberFormat="1" applyFont="1" applyBorder="1" applyAlignment="1">
      <alignment horizontal="center" vertical="center"/>
    </xf>
    <xf numFmtId="4" fontId="29" fillId="0" borderId="21" xfId="0" applyNumberFormat="1" applyFont="1" applyBorder="1" applyAlignment="1">
      <alignment horizontal="center" vertical="center" wrapText="1"/>
    </xf>
    <xf numFmtId="4" fontId="29" fillId="0" borderId="21" xfId="0" applyNumberFormat="1" applyFont="1" applyBorder="1" applyAlignment="1">
      <alignment horizontal="center" vertical="center"/>
    </xf>
    <xf numFmtId="10" fontId="25" fillId="0" borderId="18" xfId="2" applyNumberFormat="1" applyFont="1" applyBorder="1" applyAlignment="1">
      <alignment horizontal="center"/>
    </xf>
    <xf numFmtId="0" fontId="19" fillId="0" borderId="19" xfId="3" applyFont="1" applyBorder="1" applyAlignment="1">
      <alignment horizontal="center" vertical="center" wrapText="1"/>
    </xf>
    <xf numFmtId="0" fontId="19" fillId="0" borderId="22" xfId="3" applyFont="1" applyBorder="1" applyAlignment="1">
      <alignment horizontal="center" vertical="center" wrapText="1"/>
    </xf>
    <xf numFmtId="0" fontId="17" fillId="0" borderId="22" xfId="3" applyFont="1" applyBorder="1" applyAlignment="1">
      <alignment horizontal="center" vertical="center" wrapText="1"/>
    </xf>
    <xf numFmtId="0" fontId="19" fillId="0" borderId="20" xfId="3" applyFont="1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/>
    </xf>
    <xf numFmtId="4" fontId="29" fillId="0" borderId="28" xfId="0" applyNumberFormat="1" applyFont="1" applyBorder="1" applyAlignment="1">
      <alignment horizontal="center" vertical="center"/>
    </xf>
    <xf numFmtId="10" fontId="25" fillId="0" borderId="27" xfId="2" applyNumberFormat="1" applyFont="1" applyBorder="1" applyAlignment="1">
      <alignment horizontal="center"/>
    </xf>
    <xf numFmtId="10" fontId="23" fillId="0" borderId="20" xfId="0" applyNumberFormat="1" applyFont="1" applyBorder="1" applyAlignment="1">
      <alignment horizontal="center"/>
    </xf>
    <xf numFmtId="0" fontId="16" fillId="2" borderId="19" xfId="3" applyFont="1" applyFill="1" applyBorder="1" applyAlignment="1">
      <alignment horizontal="center" vertical="center" wrapText="1"/>
    </xf>
    <xf numFmtId="0" fontId="16" fillId="2" borderId="22" xfId="3" applyFont="1" applyFill="1" applyBorder="1" applyAlignment="1">
      <alignment horizontal="center" vertical="center" wrapText="1"/>
    </xf>
    <xf numFmtId="0" fontId="16" fillId="2" borderId="20" xfId="3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 wrapText="1"/>
    </xf>
    <xf numFmtId="10" fontId="18" fillId="0" borderId="18" xfId="2" applyNumberFormat="1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9" fillId="0" borderId="9" xfId="0" applyFont="1" applyBorder="1" applyAlignment="1">
      <alignment horizontal="left"/>
    </xf>
    <xf numFmtId="0" fontId="39" fillId="0" borderId="11" xfId="0" applyFont="1" applyBorder="1" applyAlignment="1">
      <alignment horizontal="center"/>
    </xf>
    <xf numFmtId="0" fontId="39" fillId="0" borderId="26" xfId="0" applyFont="1" applyBorder="1" applyAlignment="1">
      <alignment horizontal="left"/>
    </xf>
    <xf numFmtId="0" fontId="39" fillId="0" borderId="27" xfId="0" applyFont="1" applyBorder="1" applyAlignment="1">
      <alignment horizontal="center"/>
    </xf>
    <xf numFmtId="0" fontId="30" fillId="0" borderId="19" xfId="0" applyFont="1" applyBorder="1"/>
    <xf numFmtId="3" fontId="40" fillId="0" borderId="20" xfId="0" applyNumberFormat="1" applyFont="1" applyBorder="1" applyAlignment="1">
      <alignment horizontal="center" vertical="center"/>
    </xf>
  </cellXfs>
  <cellStyles count="7">
    <cellStyle name="Millares" xfId="1" builtinId="3"/>
    <cellStyle name="Millares 2" xfId="5" xr:uid="{B9E2A155-1DD2-4254-ADEE-0FCD89DED3D8}"/>
    <cellStyle name="Millares 2 2" xfId="6" xr:uid="{276B6601-FD64-4814-A66C-144669C4BA89}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ENERO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asistenciales"/>
      <sheetName val="sorteos"/>
      <sheetName val="Produccion"/>
      <sheetName val="billete electronico"/>
      <sheetName val="LIBRE ACC"/>
      <sheetName val="pago premios (2)"/>
      <sheetName val="Certific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G8" t="str">
            <v>Premios Especiales Sorteo Especial navidad 2023</v>
          </cell>
          <cell r="H8">
            <v>5700000</v>
          </cell>
        </row>
        <row r="9">
          <cell r="G9" t="str">
            <v>Premios Derivados Sorteo Especial navidad 2023</v>
          </cell>
          <cell r="H9">
            <v>216000</v>
          </cell>
        </row>
        <row r="10">
          <cell r="G10" t="str">
            <v>Premio al Vendedor Sorteo Especial navidad 2023</v>
          </cell>
          <cell r="H10">
            <v>155000</v>
          </cell>
        </row>
        <row r="11">
          <cell r="G11" t="str">
            <v>Premios Menores Sorteos de Billetes</v>
          </cell>
          <cell r="H11">
            <v>3584550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A3:N48"/>
  <sheetViews>
    <sheetView topLeftCell="A8" zoomScale="40" zoomScaleNormal="40" workbookViewId="0">
      <selection activeCell="H31" sqref="H31"/>
    </sheetView>
  </sheetViews>
  <sheetFormatPr baseColWidth="10" defaultColWidth="11.453125" defaultRowHeight="14.5" x14ac:dyDescent="0.35"/>
  <cols>
    <col min="2" max="2" width="45.81640625" customWidth="1"/>
    <col min="3" max="3" width="15.1796875" customWidth="1"/>
    <col min="4" max="4" width="17.453125" customWidth="1"/>
    <col min="5" max="5" width="19.453125" customWidth="1"/>
    <col min="6" max="6" width="27.26953125" customWidth="1"/>
    <col min="8" max="8" width="13.81640625" customWidth="1"/>
    <col min="9" max="9" width="27.54296875" bestFit="1" customWidth="1"/>
    <col min="10" max="10" width="13.81640625" customWidth="1"/>
    <col min="13" max="13" width="31.26953125" bestFit="1" customWidth="1"/>
    <col min="14" max="14" width="10" bestFit="1" customWidth="1"/>
    <col min="15" max="15" width="8.1796875" bestFit="1" customWidth="1"/>
  </cols>
  <sheetData>
    <row r="3" spans="1:14" ht="20.5" x14ac:dyDescent="0.35">
      <c r="C3" s="1" t="s">
        <v>0</v>
      </c>
    </row>
    <row r="4" spans="1:14" ht="20.5" x14ac:dyDescent="0.35">
      <c r="C4" s="1"/>
    </row>
    <row r="5" spans="1:14" ht="20.5" x14ac:dyDescent="0.35">
      <c r="C5" s="1"/>
    </row>
    <row r="6" spans="1:14" ht="20.5" x14ac:dyDescent="0.35">
      <c r="C6" s="1"/>
    </row>
    <row r="7" spans="1:14" ht="20" x14ac:dyDescent="0.35">
      <c r="A7" s="116" t="s">
        <v>1</v>
      </c>
      <c r="B7" s="116"/>
      <c r="C7" s="116"/>
      <c r="D7" s="116"/>
      <c r="E7" s="116"/>
      <c r="F7" s="116"/>
      <c r="G7" s="116"/>
    </row>
    <row r="8" spans="1:14" ht="15" customHeight="1" x14ac:dyDescent="0.35"/>
    <row r="9" spans="1:14" ht="15" customHeight="1" x14ac:dyDescent="0.35">
      <c r="A9" s="116" t="s">
        <v>2</v>
      </c>
      <c r="B9" s="116"/>
      <c r="C9" s="116"/>
      <c r="D9" s="116"/>
      <c r="E9" s="116"/>
      <c r="F9" s="116"/>
      <c r="G9" s="116"/>
    </row>
    <row r="10" spans="1:14" ht="15" customHeight="1" x14ac:dyDescent="0.35"/>
    <row r="11" spans="1:14" ht="20" x14ac:dyDescent="0.35">
      <c r="A11" s="116" t="s">
        <v>95</v>
      </c>
      <c r="B11" s="116"/>
      <c r="C11" s="116"/>
      <c r="D11" s="116"/>
      <c r="E11" s="116"/>
      <c r="F11" s="116"/>
    </row>
    <row r="12" spans="1:14" ht="15" thickBot="1" x14ac:dyDescent="0.4"/>
    <row r="13" spans="1:14" ht="37.5" customHeight="1" x14ac:dyDescent="0.35">
      <c r="B13" s="117" t="s">
        <v>3</v>
      </c>
      <c r="C13" s="118"/>
      <c r="D13" s="118"/>
      <c r="E13" s="118"/>
      <c r="F13" s="119"/>
    </row>
    <row r="14" spans="1:14" ht="17.5" x14ac:dyDescent="0.35">
      <c r="B14" s="120" t="s">
        <v>96</v>
      </c>
      <c r="C14" s="121"/>
      <c r="D14" s="121"/>
      <c r="E14" s="121"/>
      <c r="F14" s="122"/>
    </row>
    <row r="15" spans="1:14" s="2" customFormat="1" ht="16" thickBot="1" x14ac:dyDescent="0.4">
      <c r="B15" s="3" t="s">
        <v>4</v>
      </c>
      <c r="C15" s="4" t="s">
        <v>75</v>
      </c>
      <c r="D15" s="4" t="s">
        <v>76</v>
      </c>
      <c r="E15" s="4" t="s">
        <v>77</v>
      </c>
      <c r="F15" s="4" t="s">
        <v>40</v>
      </c>
      <c r="I15"/>
      <c r="J15"/>
      <c r="K15"/>
      <c r="L15"/>
      <c r="M15"/>
      <c r="N15"/>
    </row>
    <row r="16" spans="1:14" ht="16" thickBot="1" x14ac:dyDescent="0.4">
      <c r="B16" s="5" t="s">
        <v>5</v>
      </c>
      <c r="C16" s="6">
        <v>4</v>
      </c>
      <c r="D16" s="6">
        <v>4</v>
      </c>
      <c r="E16" s="6">
        <v>6</v>
      </c>
      <c r="F16" s="44">
        <f>+C16+D16+E16</f>
        <v>14</v>
      </c>
    </row>
    <row r="17" spans="2:11" ht="16" thickBot="1" x14ac:dyDescent="0.4">
      <c r="B17" s="7" t="s">
        <v>6</v>
      </c>
      <c r="C17" s="6">
        <v>0</v>
      </c>
      <c r="D17" s="6">
        <v>2</v>
      </c>
      <c r="E17" s="6">
        <v>1</v>
      </c>
      <c r="F17" s="44">
        <f t="shared" ref="F17:F20" si="0">+C17+D17+E17</f>
        <v>3</v>
      </c>
    </row>
    <row r="18" spans="2:11" ht="16" thickBot="1" x14ac:dyDescent="0.4">
      <c r="B18" s="7">
        <v>311</v>
      </c>
      <c r="C18" s="6">
        <v>0</v>
      </c>
      <c r="D18" s="6">
        <v>0</v>
      </c>
      <c r="E18" s="6">
        <v>0</v>
      </c>
      <c r="F18" s="44">
        <f t="shared" si="0"/>
        <v>0</v>
      </c>
    </row>
    <row r="19" spans="2:11" ht="16" thickBot="1" x14ac:dyDescent="0.4">
      <c r="B19" s="7" t="s">
        <v>7</v>
      </c>
      <c r="C19" s="6">
        <v>45</v>
      </c>
      <c r="D19" s="6">
        <v>32</v>
      </c>
      <c r="E19" s="6">
        <v>34</v>
      </c>
      <c r="F19" s="44">
        <f t="shared" si="0"/>
        <v>111</v>
      </c>
    </row>
    <row r="20" spans="2:11" ht="16" thickBot="1" x14ac:dyDescent="0.4">
      <c r="B20" s="7" t="s">
        <v>8</v>
      </c>
      <c r="C20" s="6">
        <v>0</v>
      </c>
      <c r="D20" s="6">
        <v>0</v>
      </c>
      <c r="E20" s="6">
        <v>0</v>
      </c>
      <c r="F20" s="44">
        <f t="shared" si="0"/>
        <v>0</v>
      </c>
    </row>
    <row r="21" spans="2:11" ht="15.5" thickBot="1" x14ac:dyDescent="0.4">
      <c r="B21" s="5" t="s">
        <v>9</v>
      </c>
      <c r="C21" s="8">
        <f>SUM(C16:C20)</f>
        <v>49</v>
      </c>
      <c r="D21" s="8">
        <f>SUM(D16:D20)</f>
        <v>38</v>
      </c>
      <c r="E21" s="8">
        <f>SUM(E16:E20)</f>
        <v>41</v>
      </c>
      <c r="F21" s="8">
        <f>SUM(F16:F20)</f>
        <v>128</v>
      </c>
    </row>
    <row r="23" spans="2:11" ht="15" thickBot="1" x14ac:dyDescent="0.4"/>
    <row r="24" spans="2:11" ht="18.75" customHeight="1" x14ac:dyDescent="0.35">
      <c r="B24" s="113" t="s">
        <v>10</v>
      </c>
      <c r="C24" s="114"/>
      <c r="D24" s="114"/>
      <c r="E24" s="114"/>
      <c r="F24" s="115"/>
    </row>
    <row r="25" spans="2:11" ht="17.5" x14ac:dyDescent="0.35">
      <c r="B25" s="120" t="s">
        <v>96</v>
      </c>
      <c r="C25" s="121"/>
      <c r="D25" s="121"/>
      <c r="E25" s="121"/>
      <c r="F25" s="122"/>
    </row>
    <row r="26" spans="2:11" ht="16" thickBot="1" x14ac:dyDescent="0.4">
      <c r="B26" s="109" t="s">
        <v>11</v>
      </c>
      <c r="C26" s="110"/>
      <c r="D26" s="4" t="s">
        <v>75</v>
      </c>
      <c r="E26" s="4" t="s">
        <v>76</v>
      </c>
      <c r="F26" s="4" t="s">
        <v>77</v>
      </c>
    </row>
    <row r="27" spans="2:11" ht="48" customHeight="1" x14ac:dyDescent="0.35">
      <c r="B27" s="107" t="s">
        <v>56</v>
      </c>
      <c r="C27" s="108"/>
      <c r="D27" s="9">
        <v>25</v>
      </c>
      <c r="E27" s="9">
        <v>6</v>
      </c>
      <c r="F27" s="10">
        <v>2</v>
      </c>
    </row>
    <row r="28" spans="2:11" ht="36.75" customHeight="1" x14ac:dyDescent="0.35">
      <c r="B28" s="107" t="s">
        <v>55</v>
      </c>
      <c r="C28" s="108"/>
      <c r="D28" s="9">
        <v>2</v>
      </c>
      <c r="E28" s="9">
        <v>2</v>
      </c>
      <c r="F28" s="10">
        <v>2</v>
      </c>
    </row>
    <row r="29" spans="2:11" ht="36.75" customHeight="1" x14ac:dyDescent="0.35">
      <c r="B29" s="131" t="s">
        <v>97</v>
      </c>
      <c r="C29" s="132"/>
      <c r="D29" s="9">
        <v>2</v>
      </c>
      <c r="E29" s="9">
        <v>8</v>
      </c>
      <c r="F29" s="10">
        <v>9</v>
      </c>
    </row>
    <row r="30" spans="2:11" ht="36.75" customHeight="1" x14ac:dyDescent="0.35">
      <c r="B30" s="109" t="s">
        <v>12</v>
      </c>
      <c r="C30" s="110"/>
      <c r="D30" s="9">
        <v>0</v>
      </c>
      <c r="E30" s="9">
        <v>2</v>
      </c>
      <c r="F30" s="10">
        <v>1</v>
      </c>
    </row>
    <row r="31" spans="2:11" ht="36.75" customHeight="1" x14ac:dyDescent="0.35">
      <c r="B31" s="109" t="s">
        <v>13</v>
      </c>
      <c r="C31" s="110"/>
      <c r="D31" s="9">
        <v>0</v>
      </c>
      <c r="E31" s="9">
        <v>0</v>
      </c>
      <c r="F31" s="10">
        <v>0</v>
      </c>
      <c r="K31" t="s">
        <v>49</v>
      </c>
    </row>
    <row r="32" spans="2:11" ht="36.75" customHeight="1" x14ac:dyDescent="0.35">
      <c r="B32" s="109" t="s">
        <v>14</v>
      </c>
      <c r="C32" s="110"/>
      <c r="D32" s="9">
        <v>0</v>
      </c>
      <c r="E32" s="9">
        <v>0</v>
      </c>
      <c r="F32" s="10">
        <v>0</v>
      </c>
    </row>
    <row r="33" spans="2:7" ht="37.5" customHeight="1" thickBot="1" x14ac:dyDescent="0.4">
      <c r="B33" s="111" t="s">
        <v>15</v>
      </c>
      <c r="C33" s="112"/>
      <c r="D33" s="9">
        <v>18</v>
      </c>
      <c r="E33" s="9">
        <v>18</v>
      </c>
      <c r="F33" s="10">
        <v>23</v>
      </c>
    </row>
    <row r="34" spans="2:7" ht="37.5" customHeight="1" thickBot="1" x14ac:dyDescent="0.4">
      <c r="B34" s="111" t="s">
        <v>16</v>
      </c>
      <c r="C34" s="112"/>
      <c r="D34" s="11">
        <v>2</v>
      </c>
      <c r="E34" s="11">
        <v>2</v>
      </c>
      <c r="F34" s="12">
        <v>4</v>
      </c>
    </row>
    <row r="36" spans="2:7" ht="21" thickBot="1" x14ac:dyDescent="0.4">
      <c r="C36" s="13"/>
    </row>
    <row r="37" spans="2:7" ht="18.75" customHeight="1" thickBot="1" x14ac:dyDescent="0.4">
      <c r="C37" s="104" t="s">
        <v>17</v>
      </c>
      <c r="D37" s="105"/>
      <c r="E37" s="106"/>
    </row>
    <row r="38" spans="2:7" ht="15.5" thickBot="1" x14ac:dyDescent="0.4">
      <c r="C38" s="48" t="s">
        <v>18</v>
      </c>
      <c r="D38" s="8" t="s">
        <v>19</v>
      </c>
      <c r="E38" s="8" t="s">
        <v>20</v>
      </c>
    </row>
    <row r="39" spans="2:7" ht="15.5" x14ac:dyDescent="0.35">
      <c r="C39" s="49" t="s">
        <v>75</v>
      </c>
      <c r="D39" s="6">
        <v>27</v>
      </c>
      <c r="E39" s="6">
        <v>22</v>
      </c>
    </row>
    <row r="40" spans="2:7" ht="16" thickBot="1" x14ac:dyDescent="0.4">
      <c r="C40" s="49" t="s">
        <v>76</v>
      </c>
      <c r="D40" s="6">
        <v>17</v>
      </c>
      <c r="E40" s="6">
        <v>21</v>
      </c>
    </row>
    <row r="41" spans="2:7" ht="16" thickBot="1" x14ac:dyDescent="0.4">
      <c r="C41" s="49" t="s">
        <v>77</v>
      </c>
      <c r="D41" s="6">
        <v>18</v>
      </c>
      <c r="E41" s="6">
        <v>23</v>
      </c>
    </row>
    <row r="42" spans="2:7" ht="15.5" thickBot="1" x14ac:dyDescent="0.4">
      <c r="C42" s="47" t="s">
        <v>40</v>
      </c>
      <c r="D42" s="45">
        <f>SUM(D39:D41)</f>
        <v>62</v>
      </c>
      <c r="E42" s="46">
        <f>SUM(E39:E41)</f>
        <v>66</v>
      </c>
    </row>
    <row r="45" spans="2:7" x14ac:dyDescent="0.35">
      <c r="E45" s="17"/>
    </row>
    <row r="46" spans="2:7" x14ac:dyDescent="0.35">
      <c r="E46" s="17"/>
    </row>
    <row r="48" spans="2:7" x14ac:dyDescent="0.35">
      <c r="G48" t="s">
        <v>46</v>
      </c>
    </row>
  </sheetData>
  <mergeCells count="17">
    <mergeCell ref="B30:C30"/>
    <mergeCell ref="B24:F24"/>
    <mergeCell ref="A7:G7"/>
    <mergeCell ref="A9:G9"/>
    <mergeCell ref="A11:F11"/>
    <mergeCell ref="B13:F13"/>
    <mergeCell ref="B14:F14"/>
    <mergeCell ref="B25:F25"/>
    <mergeCell ref="B26:C26"/>
    <mergeCell ref="B27:C27"/>
    <mergeCell ref="B28:C28"/>
    <mergeCell ref="B29:C29"/>
    <mergeCell ref="C37:E37"/>
    <mergeCell ref="B31:C31"/>
    <mergeCell ref="B32:C32"/>
    <mergeCell ref="B33:C33"/>
    <mergeCell ref="B34:C34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0"/>
  <sheetViews>
    <sheetView topLeftCell="A10" zoomScaleNormal="100" workbookViewId="0">
      <selection activeCell="D37" sqref="D37"/>
    </sheetView>
  </sheetViews>
  <sheetFormatPr baseColWidth="10" defaultColWidth="11.453125" defaultRowHeight="14.5" x14ac:dyDescent="0.35"/>
  <cols>
    <col min="2" max="2" width="26.26953125" bestFit="1" customWidth="1"/>
    <col min="10" max="10" width="20.7265625" customWidth="1"/>
    <col min="14" max="14" width="17.54296875" bestFit="1" customWidth="1"/>
  </cols>
  <sheetData>
    <row r="2" spans="2:11" x14ac:dyDescent="0.35">
      <c r="B2" s="98" t="s">
        <v>69</v>
      </c>
      <c r="C2" s="98"/>
      <c r="D2" s="98"/>
      <c r="E2" s="98"/>
      <c r="F2" s="98"/>
    </row>
    <row r="3" spans="2:11" x14ac:dyDescent="0.35">
      <c r="B3" s="98"/>
      <c r="C3" s="98"/>
      <c r="D3" s="98"/>
      <c r="E3" s="98"/>
      <c r="F3" s="98"/>
    </row>
    <row r="6" spans="2:11" ht="15" thickBot="1" x14ac:dyDescent="0.4">
      <c r="B6" s="93" t="s">
        <v>26</v>
      </c>
      <c r="C6" s="93"/>
      <c r="D6" s="93"/>
      <c r="E6" s="93"/>
      <c r="F6" s="93"/>
    </row>
    <row r="7" spans="2:11" ht="15.75" customHeight="1" thickBot="1" x14ac:dyDescent="0.4">
      <c r="B7" s="25"/>
      <c r="C7" s="95" t="s">
        <v>29</v>
      </c>
      <c r="D7" s="96"/>
      <c r="E7" s="96"/>
      <c r="F7" s="97"/>
      <c r="J7" s="41"/>
      <c r="K7" s="41"/>
    </row>
    <row r="8" spans="2:11" x14ac:dyDescent="0.35">
      <c r="B8" s="26" t="s">
        <v>368</v>
      </c>
      <c r="C8" s="89" t="s">
        <v>75</v>
      </c>
      <c r="D8" s="89" t="s">
        <v>76</v>
      </c>
      <c r="E8" s="89" t="s">
        <v>77</v>
      </c>
      <c r="F8" s="90" t="s">
        <v>21</v>
      </c>
    </row>
    <row r="9" spans="2:11" x14ac:dyDescent="0.35">
      <c r="B9" s="20" t="s">
        <v>27</v>
      </c>
      <c r="C9" s="19">
        <v>3</v>
      </c>
      <c r="D9" s="19">
        <v>2</v>
      </c>
      <c r="E9" s="19">
        <v>5</v>
      </c>
      <c r="F9" s="21">
        <f>SUM(C9:E9)</f>
        <v>10</v>
      </c>
    </row>
    <row r="10" spans="2:11" ht="15" thickBot="1" x14ac:dyDescent="0.4">
      <c r="B10" s="22" t="s">
        <v>28</v>
      </c>
      <c r="C10" s="23">
        <v>0</v>
      </c>
      <c r="D10" s="23">
        <v>3</v>
      </c>
      <c r="E10" s="23">
        <v>5</v>
      </c>
      <c r="F10" s="24">
        <f>SUM(C10:E10)</f>
        <v>8</v>
      </c>
    </row>
    <row r="11" spans="2:11" ht="15" thickBot="1" x14ac:dyDescent="0.4">
      <c r="F11" s="27">
        <f>SUM(F9:F10)</f>
        <v>18</v>
      </c>
    </row>
    <row r="15" spans="2:11" x14ac:dyDescent="0.35">
      <c r="B15" s="93" t="s">
        <v>30</v>
      </c>
      <c r="C15" s="93"/>
      <c r="D15" s="93"/>
      <c r="E15" s="93"/>
      <c r="F15" s="93"/>
    </row>
    <row r="16" spans="2:11" ht="15" thickBot="1" x14ac:dyDescent="0.4">
      <c r="C16" s="94" t="s">
        <v>29</v>
      </c>
      <c r="D16" s="94"/>
      <c r="E16" s="94"/>
      <c r="F16" s="94"/>
    </row>
    <row r="17" spans="2:6" x14ac:dyDescent="0.35">
      <c r="B17" s="31" t="s">
        <v>31</v>
      </c>
      <c r="C17" s="89" t="s">
        <v>75</v>
      </c>
      <c r="D17" s="89" t="s">
        <v>76</v>
      </c>
      <c r="E17" s="89" t="s">
        <v>77</v>
      </c>
      <c r="F17" s="32" t="s">
        <v>21</v>
      </c>
    </row>
    <row r="18" spans="2:6" x14ac:dyDescent="0.35">
      <c r="B18" s="28" t="s">
        <v>24</v>
      </c>
      <c r="C18" s="14">
        <v>2</v>
      </c>
      <c r="D18" s="14">
        <v>0</v>
      </c>
      <c r="E18" s="14">
        <v>4</v>
      </c>
      <c r="F18" s="15">
        <f>SUM(C18:E18)</f>
        <v>6</v>
      </c>
    </row>
    <row r="19" spans="2:6" ht="15" thickBot="1" x14ac:dyDescent="0.4">
      <c r="B19" s="29" t="s">
        <v>25</v>
      </c>
      <c r="C19" s="30">
        <v>1</v>
      </c>
      <c r="D19" s="30">
        <v>2</v>
      </c>
      <c r="E19" s="30">
        <v>1</v>
      </c>
      <c r="F19" s="16">
        <f>SUM(C19:E19)</f>
        <v>4</v>
      </c>
    </row>
    <row r="20" spans="2:6" ht="15" thickBot="1" x14ac:dyDescent="0.4">
      <c r="F20" s="27">
        <f>SUM(F18:F19)</f>
        <v>10</v>
      </c>
    </row>
    <row r="21" spans="2:6" ht="15" thickBot="1" x14ac:dyDescent="0.4"/>
    <row r="22" spans="2:6" ht="15" thickBot="1" x14ac:dyDescent="0.4">
      <c r="B22" s="35" t="s">
        <v>58</v>
      </c>
      <c r="C22" s="36" t="s">
        <v>23</v>
      </c>
    </row>
    <row r="23" spans="2:6" x14ac:dyDescent="0.35">
      <c r="B23" s="14" t="s">
        <v>78</v>
      </c>
      <c r="C23" s="14">
        <v>4</v>
      </c>
    </row>
    <row r="24" spans="2:6" x14ac:dyDescent="0.35">
      <c r="B24" s="14" t="s">
        <v>79</v>
      </c>
      <c r="C24" s="14">
        <v>2</v>
      </c>
    </row>
    <row r="25" spans="2:6" x14ac:dyDescent="0.35">
      <c r="B25" s="14" t="s">
        <v>80</v>
      </c>
      <c r="C25" s="14">
        <v>1</v>
      </c>
    </row>
    <row r="26" spans="2:6" x14ac:dyDescent="0.35">
      <c r="B26" s="14" t="s">
        <v>81</v>
      </c>
      <c r="C26" s="14">
        <v>3</v>
      </c>
    </row>
    <row r="28" spans="2:6" ht="15" thickBot="1" x14ac:dyDescent="0.4">
      <c r="C28" s="17"/>
    </row>
    <row r="29" spans="2:6" ht="15" thickBot="1" x14ac:dyDescent="0.4">
      <c r="B29" s="61" t="s">
        <v>47</v>
      </c>
      <c r="C29" s="62" t="s">
        <v>23</v>
      </c>
    </row>
    <row r="30" spans="2:6" x14ac:dyDescent="0.35">
      <c r="B30" s="59" t="s">
        <v>41</v>
      </c>
      <c r="C30" s="60">
        <v>42</v>
      </c>
    </row>
    <row r="31" spans="2:6" x14ac:dyDescent="0.35">
      <c r="B31" s="59" t="s">
        <v>82</v>
      </c>
      <c r="C31" s="60">
        <v>25</v>
      </c>
    </row>
    <row r="32" spans="2:6" ht="15" thickBot="1" x14ac:dyDescent="0.4">
      <c r="B32" s="57" t="s">
        <v>48</v>
      </c>
      <c r="C32" s="58">
        <v>4</v>
      </c>
    </row>
    <row r="33" spans="2:4" ht="15" thickBot="1" x14ac:dyDescent="0.4"/>
    <row r="34" spans="2:4" ht="15" thickBot="1" x14ac:dyDescent="0.4">
      <c r="B34" s="35" t="s">
        <v>31</v>
      </c>
      <c r="C34" s="38" t="s">
        <v>23</v>
      </c>
      <c r="D34" s="36" t="s">
        <v>22</v>
      </c>
    </row>
    <row r="35" spans="2:4" x14ac:dyDescent="0.35">
      <c r="B35" s="33" t="s">
        <v>24</v>
      </c>
      <c r="C35" s="37">
        <v>4</v>
      </c>
      <c r="D35" s="39">
        <f>+C35/C37</f>
        <v>0.4</v>
      </c>
    </row>
    <row r="36" spans="2:4" ht="15" thickBot="1" x14ac:dyDescent="0.4">
      <c r="B36" s="42" t="s">
        <v>25</v>
      </c>
      <c r="C36" s="52">
        <v>6</v>
      </c>
      <c r="D36" s="63">
        <f>+C36/C37</f>
        <v>0.6</v>
      </c>
    </row>
    <row r="37" spans="2:4" ht="15" thickBot="1" x14ac:dyDescent="0.4">
      <c r="B37" s="53" t="s">
        <v>40</v>
      </c>
      <c r="C37" s="54">
        <f>SUM(C35:C36)</f>
        <v>10</v>
      </c>
      <c r="D37" s="64">
        <f>SUM(D35:D36)</f>
        <v>1</v>
      </c>
    </row>
    <row r="38" spans="2:4" x14ac:dyDescent="0.35">
      <c r="C38" s="17"/>
    </row>
    <row r="50" ht="40.5" customHeight="1" x14ac:dyDescent="0.35"/>
  </sheetData>
  <sortState xmlns:xlrd2="http://schemas.microsoft.com/office/spreadsheetml/2017/richdata2" ref="B25:D29">
    <sortCondition ref="B25:B29"/>
  </sortState>
  <mergeCells count="5">
    <mergeCell ref="B6:F6"/>
    <mergeCell ref="C16:F16"/>
    <mergeCell ref="B15:F15"/>
    <mergeCell ref="C7:F7"/>
    <mergeCell ref="B2:F3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7"/>
  <sheetViews>
    <sheetView zoomScale="115" zoomScaleNormal="115" workbookViewId="0">
      <selection activeCell="G5" sqref="G5"/>
    </sheetView>
  </sheetViews>
  <sheetFormatPr baseColWidth="10" defaultColWidth="11.453125" defaultRowHeight="14.5" x14ac:dyDescent="0.35"/>
  <cols>
    <col min="2" max="2" width="23.90625" bestFit="1" customWidth="1"/>
    <col min="5" max="5" width="10" bestFit="1" customWidth="1"/>
    <col min="6" max="6" width="9.08984375" bestFit="1" customWidth="1"/>
    <col min="7" max="7" width="9.36328125" bestFit="1" customWidth="1"/>
  </cols>
  <sheetData>
    <row r="2" spans="1:4" ht="14.5" customHeight="1" x14ac:dyDescent="0.35">
      <c r="B2" s="99" t="s">
        <v>70</v>
      </c>
      <c r="C2" s="99"/>
      <c r="D2" s="91"/>
    </row>
    <row r="3" spans="1:4" ht="14.5" customHeight="1" x14ac:dyDescent="0.35">
      <c r="A3" s="91"/>
      <c r="B3" s="99"/>
      <c r="C3" s="99"/>
      <c r="D3" s="91"/>
    </row>
    <row r="5" spans="1:4" ht="15" thickBot="1" x14ac:dyDescent="0.4">
      <c r="B5" s="94" t="s">
        <v>59</v>
      </c>
      <c r="C5" s="94"/>
    </row>
    <row r="6" spans="1:4" ht="15" thickBot="1" x14ac:dyDescent="0.4">
      <c r="B6" s="35" t="s">
        <v>32</v>
      </c>
      <c r="C6" s="36" t="s">
        <v>33</v>
      </c>
    </row>
    <row r="7" spans="1:4" x14ac:dyDescent="0.35">
      <c r="B7" s="33" t="s">
        <v>34</v>
      </c>
      <c r="C7" s="73">
        <v>170</v>
      </c>
    </row>
    <row r="8" spans="1:4" x14ac:dyDescent="0.35">
      <c r="B8" s="28" t="s">
        <v>35</v>
      </c>
      <c r="C8" s="86">
        <v>6</v>
      </c>
    </row>
    <row r="9" spans="1:4" ht="15" thickBot="1" x14ac:dyDescent="0.4">
      <c r="B9" s="34" t="s">
        <v>21</v>
      </c>
      <c r="C9" s="46">
        <f>SUM(C7:C8)</f>
        <v>176</v>
      </c>
    </row>
    <row r="12" spans="1:4" ht="15" thickBot="1" x14ac:dyDescent="0.4">
      <c r="B12" s="94" t="s">
        <v>60</v>
      </c>
      <c r="C12" s="94"/>
      <c r="D12" s="94"/>
    </row>
    <row r="13" spans="1:4" ht="15" thickBot="1" x14ac:dyDescent="0.4">
      <c r="B13" s="35" t="s">
        <v>18</v>
      </c>
      <c r="C13" s="38" t="s">
        <v>24</v>
      </c>
      <c r="D13" s="36" t="s">
        <v>25</v>
      </c>
    </row>
    <row r="14" spans="1:4" x14ac:dyDescent="0.35">
      <c r="B14" s="75" t="s">
        <v>75</v>
      </c>
      <c r="C14" s="84">
        <v>28</v>
      </c>
      <c r="D14" s="73">
        <v>16</v>
      </c>
    </row>
    <row r="15" spans="1:4" x14ac:dyDescent="0.35">
      <c r="B15" s="83" t="s">
        <v>76</v>
      </c>
      <c r="C15" s="85">
        <v>30</v>
      </c>
      <c r="D15" s="86">
        <v>15</v>
      </c>
    </row>
    <row r="16" spans="1:4" ht="15" thickBot="1" x14ac:dyDescent="0.4">
      <c r="B16" s="76" t="s">
        <v>77</v>
      </c>
      <c r="C16" s="87">
        <v>20</v>
      </c>
      <c r="D16" s="74">
        <v>9</v>
      </c>
    </row>
    <row r="17" spans="2:4" ht="15" thickBot="1" x14ac:dyDescent="0.4">
      <c r="B17" s="53" t="s">
        <v>53</v>
      </c>
      <c r="C17" s="38">
        <f>SUM(C14:C16)</f>
        <v>78</v>
      </c>
      <c r="D17" s="36">
        <f>SUM(D14:D16)</f>
        <v>40</v>
      </c>
    </row>
  </sheetData>
  <mergeCells count="3">
    <mergeCell ref="B5:C5"/>
    <mergeCell ref="B12:D12"/>
    <mergeCell ref="B2:C3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2:P31"/>
  <sheetViews>
    <sheetView zoomScale="55" zoomScaleNormal="55" workbookViewId="0">
      <selection activeCell="F28" sqref="F28"/>
    </sheetView>
  </sheetViews>
  <sheetFormatPr baseColWidth="10" defaultRowHeight="14.5" x14ac:dyDescent="0.35"/>
  <cols>
    <col min="2" max="2" width="22" bestFit="1" customWidth="1"/>
    <col min="3" max="5" width="17" customWidth="1"/>
    <col min="6" max="6" width="28.90625" customWidth="1"/>
    <col min="7" max="7" width="24.7265625" customWidth="1"/>
    <col min="12" max="15" width="16.1796875" customWidth="1"/>
    <col min="16" max="16" width="23" customWidth="1"/>
  </cols>
  <sheetData>
    <row r="2" spans="2:16" x14ac:dyDescent="0.35">
      <c r="B2" s="98" t="s">
        <v>71</v>
      </c>
      <c r="C2" s="98"/>
      <c r="D2" s="98"/>
      <c r="E2" s="98"/>
      <c r="F2" s="98"/>
      <c r="G2" s="98"/>
      <c r="L2" s="98" t="s">
        <v>72</v>
      </c>
      <c r="M2" s="98"/>
      <c r="N2" s="98"/>
      <c r="O2" s="98"/>
      <c r="P2" s="98"/>
    </row>
    <row r="3" spans="2:16" x14ac:dyDescent="0.35">
      <c r="B3" s="98"/>
      <c r="C3" s="98"/>
      <c r="D3" s="98"/>
      <c r="E3" s="98"/>
      <c r="F3" s="98"/>
      <c r="G3" s="98"/>
      <c r="L3" s="98"/>
      <c r="M3" s="98"/>
      <c r="N3" s="98"/>
      <c r="O3" s="98"/>
      <c r="P3" s="98"/>
    </row>
    <row r="4" spans="2:16" x14ac:dyDescent="0.35">
      <c r="B4" s="98"/>
      <c r="C4" s="98"/>
      <c r="D4" s="98"/>
      <c r="E4" s="98"/>
      <c r="F4" s="98"/>
      <c r="G4" s="98"/>
      <c r="L4" s="98"/>
      <c r="M4" s="98"/>
      <c r="N4" s="98"/>
      <c r="O4" s="98"/>
      <c r="P4" s="98"/>
    </row>
    <row r="6" spans="2:16" ht="15" thickBot="1" x14ac:dyDescent="0.4"/>
    <row r="7" spans="2:16" ht="19" thickBot="1" x14ac:dyDescent="0.4">
      <c r="B7" s="241" t="s">
        <v>43</v>
      </c>
      <c r="C7" s="242"/>
      <c r="D7" s="242"/>
      <c r="E7" s="242"/>
      <c r="F7" s="242"/>
      <c r="G7" s="243"/>
      <c r="L7" s="225" t="s">
        <v>44</v>
      </c>
      <c r="M7" s="226"/>
      <c r="N7" s="226"/>
      <c r="O7" s="226"/>
      <c r="P7" s="227"/>
    </row>
    <row r="8" spans="2:16" ht="47" thickBot="1" x14ac:dyDescent="0.4">
      <c r="B8" s="247" t="s">
        <v>42</v>
      </c>
      <c r="C8" s="234" t="s">
        <v>89</v>
      </c>
      <c r="D8" s="234" t="s">
        <v>36</v>
      </c>
      <c r="E8" s="234" t="s">
        <v>37</v>
      </c>
      <c r="F8" s="235" t="s">
        <v>50</v>
      </c>
      <c r="G8" s="236" t="s">
        <v>61</v>
      </c>
      <c r="L8" s="233" t="s">
        <v>42</v>
      </c>
      <c r="M8" s="234" t="s">
        <v>90</v>
      </c>
      <c r="N8" s="234" t="s">
        <v>39</v>
      </c>
      <c r="O8" s="235" t="s">
        <v>38</v>
      </c>
      <c r="P8" s="236" t="s">
        <v>45</v>
      </c>
    </row>
    <row r="9" spans="2:16" ht="17" x14ac:dyDescent="0.35">
      <c r="B9" s="228" t="s">
        <v>83</v>
      </c>
      <c r="C9" s="229">
        <v>10119</v>
      </c>
      <c r="D9" s="244">
        <v>314</v>
      </c>
      <c r="E9" s="229">
        <v>10119</v>
      </c>
      <c r="F9" s="245">
        <v>2</v>
      </c>
      <c r="G9" s="246">
        <f>+(C9-D9)/C9</f>
        <v>0.96896926573772113</v>
      </c>
      <c r="L9" s="228" t="s">
        <v>83</v>
      </c>
      <c r="M9" s="229">
        <v>10119</v>
      </c>
      <c r="N9" s="230">
        <f>+M9-O9</f>
        <v>3899</v>
      </c>
      <c r="O9" s="231">
        <v>6220</v>
      </c>
      <c r="P9" s="232">
        <f t="shared" ref="P9:P14" si="0">+N9/M9</f>
        <v>0.38531475442237373</v>
      </c>
    </row>
    <row r="10" spans="2:16" ht="17" x14ac:dyDescent="0.35">
      <c r="B10" s="68" t="s">
        <v>84</v>
      </c>
      <c r="C10" s="65">
        <v>11119</v>
      </c>
      <c r="D10" s="66">
        <v>68</v>
      </c>
      <c r="E10" s="65">
        <v>11074</v>
      </c>
      <c r="F10" s="67">
        <v>2</v>
      </c>
      <c r="G10" s="43">
        <f t="shared" ref="G10:G13" si="1">+(C10-D10)/C10</f>
        <v>0.99388434211709686</v>
      </c>
      <c r="L10" s="68" t="s">
        <v>84</v>
      </c>
      <c r="M10" s="65">
        <v>11119</v>
      </c>
      <c r="N10" s="222">
        <f t="shared" ref="N10:N14" si="2">+M10-O10</f>
        <v>4486.6000000000004</v>
      </c>
      <c r="O10" s="223">
        <v>6632.4</v>
      </c>
      <c r="P10" s="224">
        <f t="shared" si="0"/>
        <v>0.40350750966813564</v>
      </c>
    </row>
    <row r="11" spans="2:16" ht="17" x14ac:dyDescent="0.35">
      <c r="B11" s="68" t="s">
        <v>85</v>
      </c>
      <c r="C11" s="65">
        <v>10720</v>
      </c>
      <c r="D11" s="66">
        <v>297</v>
      </c>
      <c r="E11" s="65">
        <v>10720</v>
      </c>
      <c r="F11" s="67">
        <v>2</v>
      </c>
      <c r="G11" s="43">
        <f t="shared" si="1"/>
        <v>0.97229477611940296</v>
      </c>
      <c r="L11" s="68" t="s">
        <v>85</v>
      </c>
      <c r="M11" s="65">
        <v>10720</v>
      </c>
      <c r="N11" s="222">
        <f t="shared" si="2"/>
        <v>4141</v>
      </c>
      <c r="O11" s="223">
        <v>6579</v>
      </c>
      <c r="P11" s="224">
        <f t="shared" si="0"/>
        <v>0.38628731343283584</v>
      </c>
    </row>
    <row r="12" spans="2:16" ht="17" x14ac:dyDescent="0.35">
      <c r="B12" s="68" t="s">
        <v>86</v>
      </c>
      <c r="C12" s="65">
        <v>10780</v>
      </c>
      <c r="D12" s="66">
        <v>74</v>
      </c>
      <c r="E12" s="65">
        <v>10780</v>
      </c>
      <c r="F12" s="67">
        <v>2</v>
      </c>
      <c r="G12" s="43">
        <f t="shared" si="1"/>
        <v>0.99313543599257881</v>
      </c>
      <c r="L12" s="68" t="s">
        <v>86</v>
      </c>
      <c r="M12" s="65">
        <v>10780</v>
      </c>
      <c r="N12" s="222">
        <f t="shared" si="2"/>
        <v>4301.2</v>
      </c>
      <c r="O12" s="223">
        <v>6478.8</v>
      </c>
      <c r="P12" s="224">
        <f t="shared" si="0"/>
        <v>0.39899814471243039</v>
      </c>
    </row>
    <row r="13" spans="2:16" ht="17" x14ac:dyDescent="0.35">
      <c r="B13" s="68" t="s">
        <v>87</v>
      </c>
      <c r="C13" s="65">
        <v>10790</v>
      </c>
      <c r="D13" s="66">
        <v>120</v>
      </c>
      <c r="E13" s="65">
        <v>10790</v>
      </c>
      <c r="F13" s="67">
        <v>2</v>
      </c>
      <c r="G13" s="43">
        <f t="shared" si="1"/>
        <v>0.98887859128822986</v>
      </c>
      <c r="L13" s="68" t="s">
        <v>87</v>
      </c>
      <c r="M13" s="65">
        <v>10790</v>
      </c>
      <c r="N13" s="222">
        <f t="shared" si="2"/>
        <v>4044.1000000000004</v>
      </c>
      <c r="O13" s="223">
        <v>6745.9</v>
      </c>
      <c r="P13" s="224">
        <f t="shared" si="0"/>
        <v>0.37480074142724751</v>
      </c>
    </row>
    <row r="14" spans="2:16" ht="17.5" thickBot="1" x14ac:dyDescent="0.4">
      <c r="B14" s="55" t="s">
        <v>88</v>
      </c>
      <c r="C14" s="69">
        <v>10790</v>
      </c>
      <c r="D14" s="70">
        <v>43</v>
      </c>
      <c r="E14" s="69">
        <v>10790</v>
      </c>
      <c r="F14" s="71">
        <v>2</v>
      </c>
      <c r="G14" s="72">
        <f>+(C14-D14)/C14</f>
        <v>0.99601482854494905</v>
      </c>
      <c r="L14" s="56" t="s">
        <v>88</v>
      </c>
      <c r="M14" s="237">
        <v>10790</v>
      </c>
      <c r="N14" s="125">
        <f t="shared" si="2"/>
        <v>4105.3999999999996</v>
      </c>
      <c r="O14" s="238">
        <v>6684.6</v>
      </c>
      <c r="P14" s="239">
        <f t="shared" si="0"/>
        <v>0.38048192771084333</v>
      </c>
    </row>
    <row r="15" spans="2:16" ht="16" thickBot="1" x14ac:dyDescent="0.4">
      <c r="C15" s="40"/>
      <c r="E15" s="40"/>
      <c r="G15" s="50"/>
      <c r="L15" s="100" t="s">
        <v>54</v>
      </c>
      <c r="M15" s="101"/>
      <c r="N15" s="101"/>
      <c r="O15" s="101"/>
      <c r="P15" s="240">
        <f>+AVERAGE(P9:P14)</f>
        <v>0.38823173189564436</v>
      </c>
    </row>
    <row r="16" spans="2:16" x14ac:dyDescent="0.35">
      <c r="D16" s="18"/>
      <c r="E16" s="18"/>
    </row>
    <row r="17" spans="2:5" x14ac:dyDescent="0.35">
      <c r="D17" s="18"/>
      <c r="E17" s="18"/>
    </row>
    <row r="18" spans="2:5" x14ac:dyDescent="0.35">
      <c r="B18" s="98" t="s">
        <v>73</v>
      </c>
      <c r="C18" s="98"/>
    </row>
    <row r="19" spans="2:5" x14ac:dyDescent="0.35">
      <c r="B19" s="98"/>
      <c r="C19" s="98"/>
    </row>
    <row r="20" spans="2:5" ht="15" thickBot="1" x14ac:dyDescent="0.4"/>
    <row r="21" spans="2:5" ht="16" thickBot="1" x14ac:dyDescent="0.4">
      <c r="B21" s="102" t="s">
        <v>68</v>
      </c>
      <c r="C21" s="103"/>
    </row>
    <row r="22" spans="2:5" ht="16" thickBot="1" x14ac:dyDescent="0.4">
      <c r="B22" s="77" t="s">
        <v>62</v>
      </c>
      <c r="C22" s="80" t="s">
        <v>33</v>
      </c>
    </row>
    <row r="23" spans="2:5" ht="16" thickBot="1" x14ac:dyDescent="0.4">
      <c r="B23" s="79" t="s">
        <v>63</v>
      </c>
      <c r="C23" s="69">
        <v>2500</v>
      </c>
      <c r="D23" s="18"/>
      <c r="E23" s="18"/>
    </row>
    <row r="24" spans="2:5" ht="16" thickBot="1" x14ac:dyDescent="0.4">
      <c r="B24" s="77" t="s">
        <v>40</v>
      </c>
      <c r="C24" s="81">
        <f>SUM(C23:C23)</f>
        <v>2500</v>
      </c>
      <c r="D24" s="18"/>
      <c r="E24" s="18"/>
    </row>
    <row r="27" spans="2:5" ht="15" thickBot="1" x14ac:dyDescent="0.4"/>
    <row r="28" spans="2:5" ht="16" thickBot="1" x14ac:dyDescent="0.4">
      <c r="B28" s="128" t="s">
        <v>91</v>
      </c>
      <c r="C28" s="129"/>
    </row>
    <row r="29" spans="2:5" ht="16" thickBot="1" x14ac:dyDescent="0.4">
      <c r="B29" s="77" t="s">
        <v>92</v>
      </c>
      <c r="C29" s="80" t="s">
        <v>33</v>
      </c>
    </row>
    <row r="30" spans="2:5" ht="15.5" x14ac:dyDescent="0.35">
      <c r="B30" s="78" t="s">
        <v>93</v>
      </c>
      <c r="C30" s="130">
        <v>26800</v>
      </c>
    </row>
    <row r="31" spans="2:5" ht="16" thickBot="1" x14ac:dyDescent="0.4">
      <c r="B31" s="127" t="s">
        <v>94</v>
      </c>
      <c r="C31" s="126">
        <v>2040</v>
      </c>
    </row>
  </sheetData>
  <mergeCells count="8">
    <mergeCell ref="B28:C28"/>
    <mergeCell ref="L7:P7"/>
    <mergeCell ref="L15:O15"/>
    <mergeCell ref="B7:G7"/>
    <mergeCell ref="B21:C21"/>
    <mergeCell ref="B2:G4"/>
    <mergeCell ref="L2:P4"/>
    <mergeCell ref="B18:C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6B36-18DC-49F3-8908-360721D4D44D}">
  <dimension ref="E2:I26"/>
  <sheetViews>
    <sheetView zoomScale="55" zoomScaleNormal="55" workbookViewId="0">
      <selection activeCell="J25" sqref="J24:J25"/>
    </sheetView>
  </sheetViews>
  <sheetFormatPr baseColWidth="10" defaultRowHeight="14.5" x14ac:dyDescent="0.35"/>
  <cols>
    <col min="5" max="6" width="16.1796875" customWidth="1"/>
    <col min="7" max="7" width="23.6328125" customWidth="1"/>
    <col min="8" max="8" width="16.1796875" customWidth="1"/>
    <col min="9" max="9" width="23" customWidth="1"/>
    <col min="15" max="15" width="20.1796875" customWidth="1"/>
    <col min="16" max="16" width="19.81640625" customWidth="1"/>
  </cols>
  <sheetData>
    <row r="2" spans="5:9" x14ac:dyDescent="0.35">
      <c r="E2" s="98" t="s">
        <v>72</v>
      </c>
      <c r="F2" s="98"/>
      <c r="G2" s="98"/>
      <c r="H2" s="98"/>
      <c r="I2" s="98"/>
    </row>
    <row r="3" spans="5:9" x14ac:dyDescent="0.35">
      <c r="E3" s="98"/>
      <c r="F3" s="98"/>
      <c r="G3" s="98"/>
      <c r="H3" s="98"/>
      <c r="I3" s="98"/>
    </row>
    <row r="4" spans="5:9" x14ac:dyDescent="0.35">
      <c r="E4" s="98"/>
      <c r="F4" s="98"/>
      <c r="G4" s="98"/>
      <c r="H4" s="98"/>
      <c r="I4" s="98"/>
    </row>
    <row r="5" spans="5:9" ht="15" thickBot="1" x14ac:dyDescent="0.4"/>
    <row r="6" spans="5:9" ht="19" thickBot="1" x14ac:dyDescent="0.4">
      <c r="E6" s="225" t="s">
        <v>44</v>
      </c>
      <c r="F6" s="226"/>
      <c r="G6" s="226"/>
      <c r="H6" s="226"/>
      <c r="I6" s="227"/>
    </row>
    <row r="7" spans="5:9" ht="31.5" thickBot="1" x14ac:dyDescent="0.4">
      <c r="E7" s="233" t="s">
        <v>42</v>
      </c>
      <c r="F7" s="234" t="s">
        <v>90</v>
      </c>
      <c r="G7" s="234" t="s">
        <v>39</v>
      </c>
      <c r="H7" s="235" t="s">
        <v>38</v>
      </c>
      <c r="I7" s="236" t="s">
        <v>45</v>
      </c>
    </row>
    <row r="8" spans="5:9" ht="17" x14ac:dyDescent="0.35">
      <c r="E8" s="228" t="s">
        <v>83</v>
      </c>
      <c r="F8" s="229">
        <v>10119</v>
      </c>
      <c r="G8" s="230">
        <f>+F8-H8</f>
        <v>3899</v>
      </c>
      <c r="H8" s="231">
        <v>6220</v>
      </c>
      <c r="I8" s="232">
        <f t="shared" ref="I8:I13" si="0">+G8/F8</f>
        <v>0.38531475442237373</v>
      </c>
    </row>
    <row r="9" spans="5:9" ht="17" x14ac:dyDescent="0.35">
      <c r="E9" s="68" t="s">
        <v>84</v>
      </c>
      <c r="F9" s="65">
        <v>11119</v>
      </c>
      <c r="G9" s="222">
        <f t="shared" ref="G9:G13" si="1">+F9-H9</f>
        <v>4486.6000000000004</v>
      </c>
      <c r="H9" s="223">
        <v>6632.4</v>
      </c>
      <c r="I9" s="224">
        <f t="shared" si="0"/>
        <v>0.40350750966813564</v>
      </c>
    </row>
    <row r="10" spans="5:9" ht="17" x14ac:dyDescent="0.35">
      <c r="E10" s="68" t="s">
        <v>85</v>
      </c>
      <c r="F10" s="65">
        <v>10720</v>
      </c>
      <c r="G10" s="222">
        <f t="shared" si="1"/>
        <v>4141</v>
      </c>
      <c r="H10" s="223">
        <v>6579</v>
      </c>
      <c r="I10" s="224">
        <f t="shared" si="0"/>
        <v>0.38628731343283584</v>
      </c>
    </row>
    <row r="11" spans="5:9" ht="17" x14ac:dyDescent="0.35">
      <c r="E11" s="68" t="s">
        <v>86</v>
      </c>
      <c r="F11" s="65">
        <v>10780</v>
      </c>
      <c r="G11" s="222">
        <f t="shared" si="1"/>
        <v>4301.2</v>
      </c>
      <c r="H11" s="223">
        <v>6478.8</v>
      </c>
      <c r="I11" s="224">
        <f t="shared" si="0"/>
        <v>0.39899814471243039</v>
      </c>
    </row>
    <row r="12" spans="5:9" ht="17" x14ac:dyDescent="0.35">
      <c r="E12" s="68" t="s">
        <v>87</v>
      </c>
      <c r="F12" s="65">
        <v>10790</v>
      </c>
      <c r="G12" s="222">
        <f t="shared" si="1"/>
        <v>4044.1000000000004</v>
      </c>
      <c r="H12" s="223">
        <v>6745.9</v>
      </c>
      <c r="I12" s="224">
        <f t="shared" si="0"/>
        <v>0.37480074142724751</v>
      </c>
    </row>
    <row r="13" spans="5:9" ht="17.5" thickBot="1" x14ac:dyDescent="0.4">
      <c r="E13" s="56" t="s">
        <v>88</v>
      </c>
      <c r="F13" s="237">
        <v>10790</v>
      </c>
      <c r="G13" s="125">
        <f t="shared" si="1"/>
        <v>4105.3999999999996</v>
      </c>
      <c r="H13" s="238">
        <v>6684.6</v>
      </c>
      <c r="I13" s="239">
        <f t="shared" si="0"/>
        <v>0.38048192771084333</v>
      </c>
    </row>
    <row r="14" spans="5:9" ht="16" thickBot="1" x14ac:dyDescent="0.4">
      <c r="E14" s="100" t="s">
        <v>54</v>
      </c>
      <c r="F14" s="101"/>
      <c r="G14" s="101"/>
      <c r="H14" s="101"/>
      <c r="I14" s="240">
        <f>+AVERAGE(I8:I13)</f>
        <v>0.38823173189564436</v>
      </c>
    </row>
    <row r="21" spans="6:7" x14ac:dyDescent="0.35">
      <c r="F21" s="98" t="s">
        <v>74</v>
      </c>
      <c r="G21" s="98"/>
    </row>
    <row r="22" spans="6:7" ht="15" thickBot="1" x14ac:dyDescent="0.4">
      <c r="F22" s="98"/>
      <c r="G22" s="98"/>
    </row>
    <row r="23" spans="6:7" ht="19" thickBot="1" x14ac:dyDescent="0.5">
      <c r="F23" s="248" t="s">
        <v>51</v>
      </c>
      <c r="G23" s="249" t="s">
        <v>57</v>
      </c>
    </row>
    <row r="24" spans="6:7" ht="18.5" x14ac:dyDescent="0.45">
      <c r="F24" s="250" t="s">
        <v>87</v>
      </c>
      <c r="G24" s="251">
        <v>166</v>
      </c>
    </row>
    <row r="25" spans="6:7" ht="19" thickBot="1" x14ac:dyDescent="0.5">
      <c r="F25" s="252" t="s">
        <v>88</v>
      </c>
      <c r="G25" s="253">
        <v>86</v>
      </c>
    </row>
    <row r="26" spans="6:7" ht="19" thickBot="1" x14ac:dyDescent="0.5">
      <c r="F26" s="254" t="s">
        <v>40</v>
      </c>
      <c r="G26" s="255">
        <f>SUM(G24:G25)</f>
        <v>252</v>
      </c>
    </row>
  </sheetData>
  <mergeCells count="4">
    <mergeCell ref="F21:G22"/>
    <mergeCell ref="E2:I4"/>
    <mergeCell ref="E6:I6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8207-F45D-4062-A351-47D1690A5309}">
  <dimension ref="B2:C9"/>
  <sheetViews>
    <sheetView tabSelected="1" workbookViewId="0">
      <selection activeCell="C12" sqref="C12"/>
    </sheetView>
  </sheetViews>
  <sheetFormatPr baseColWidth="10" defaultRowHeight="14.5" x14ac:dyDescent="0.35"/>
  <cols>
    <col min="2" max="2" width="20.7265625" bestFit="1" customWidth="1"/>
    <col min="3" max="3" width="12" customWidth="1"/>
  </cols>
  <sheetData>
    <row r="2" spans="2:3" x14ac:dyDescent="0.35">
      <c r="B2" s="98" t="s">
        <v>67</v>
      </c>
      <c r="C2" s="98"/>
    </row>
    <row r="3" spans="2:3" x14ac:dyDescent="0.35">
      <c r="B3" s="98"/>
      <c r="C3" s="98"/>
    </row>
    <row r="4" spans="2:3" ht="15" thickBot="1" x14ac:dyDescent="0.4"/>
    <row r="5" spans="2:3" ht="15" thickBot="1" x14ac:dyDescent="0.4">
      <c r="B5" s="123" t="s">
        <v>67</v>
      </c>
      <c r="C5" s="124"/>
    </row>
    <row r="6" spans="2:3" ht="15" thickBot="1" x14ac:dyDescent="0.4">
      <c r="B6" s="82" t="s">
        <v>66</v>
      </c>
      <c r="C6" s="82" t="s">
        <v>33</v>
      </c>
    </row>
    <row r="7" spans="2:3" x14ac:dyDescent="0.35">
      <c r="B7" s="75" t="s">
        <v>64</v>
      </c>
      <c r="C7" s="73">
        <v>25</v>
      </c>
    </row>
    <row r="8" spans="2:3" ht="15" thickBot="1" x14ac:dyDescent="0.4">
      <c r="B8" s="76" t="s">
        <v>65</v>
      </c>
      <c r="C8" s="74">
        <v>1</v>
      </c>
    </row>
    <row r="9" spans="2:3" ht="15" thickBot="1" x14ac:dyDescent="0.4">
      <c r="B9" s="35" t="s">
        <v>40</v>
      </c>
      <c r="C9" s="36">
        <f>SUM(C7:C8)</f>
        <v>26</v>
      </c>
    </row>
  </sheetData>
  <mergeCells count="2">
    <mergeCell ref="B5:C5"/>
    <mergeCell ref="B2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D9C5-5F01-4091-A4D0-7F4C72F671B3}">
  <dimension ref="A4:P254"/>
  <sheetViews>
    <sheetView zoomScale="55" zoomScaleNormal="55" workbookViewId="0">
      <selection activeCell="F1" sqref="F1"/>
    </sheetView>
  </sheetViews>
  <sheetFormatPr baseColWidth="10" defaultColWidth="9.1796875" defaultRowHeight="14.5" x14ac:dyDescent="0.35"/>
  <cols>
    <col min="5" max="6" width="23.26953125" customWidth="1"/>
    <col min="7" max="7" width="42" customWidth="1"/>
    <col min="8" max="8" width="13.453125" bestFit="1" customWidth="1"/>
    <col min="9" max="9" width="8.90625" customWidth="1"/>
    <col min="10" max="10" width="37.81640625" customWidth="1"/>
    <col min="11" max="11" width="12.54296875" bestFit="1" customWidth="1"/>
    <col min="14" max="14" width="31.453125" customWidth="1"/>
    <col min="15" max="15" width="17.7265625" customWidth="1"/>
  </cols>
  <sheetData>
    <row r="4" spans="1:10" ht="17" x14ac:dyDescent="0.4">
      <c r="A4" s="133" t="s">
        <v>98</v>
      </c>
      <c r="B4" s="133"/>
      <c r="C4" s="133"/>
      <c r="D4" s="133"/>
      <c r="E4" s="133"/>
    </row>
    <row r="5" spans="1:10" ht="15.5" x14ac:dyDescent="0.35">
      <c r="A5" s="134" t="s">
        <v>99</v>
      </c>
      <c r="B5" s="134"/>
      <c r="C5" s="134"/>
      <c r="D5" s="134"/>
      <c r="E5" s="134"/>
    </row>
    <row r="6" spans="1:10" ht="16" thickBot="1" x14ac:dyDescent="0.4">
      <c r="A6" s="135" t="s">
        <v>100</v>
      </c>
      <c r="B6" s="135"/>
      <c r="C6" s="135"/>
      <c r="D6" s="135"/>
      <c r="E6" s="135"/>
      <c r="G6" s="99" t="s">
        <v>101</v>
      </c>
      <c r="H6" s="99"/>
      <c r="I6" s="99"/>
    </row>
    <row r="7" spans="1:10" ht="16" thickBot="1" x14ac:dyDescent="0.4">
      <c r="A7" s="136"/>
      <c r="B7" s="136"/>
      <c r="C7" s="137"/>
      <c r="D7" s="136"/>
      <c r="E7" s="136"/>
      <c r="G7" s="35" t="s">
        <v>51</v>
      </c>
      <c r="H7" s="38" t="s">
        <v>102</v>
      </c>
      <c r="I7" s="36" t="s">
        <v>22</v>
      </c>
    </row>
    <row r="8" spans="1:10" x14ac:dyDescent="0.35">
      <c r="A8" s="136"/>
      <c r="B8" s="136"/>
      <c r="C8" s="136"/>
      <c r="D8" s="136"/>
      <c r="E8" s="138" t="s">
        <v>103</v>
      </c>
      <c r="G8" s="33" t="s">
        <v>104</v>
      </c>
      <c r="H8" s="139">
        <f>3000000+1000000+1000000+700000</f>
        <v>5700000</v>
      </c>
      <c r="I8" s="39">
        <f>+H8/H12</f>
        <v>0.59033405657885885</v>
      </c>
    </row>
    <row r="9" spans="1:10" ht="15.5" x14ac:dyDescent="0.35">
      <c r="A9" s="99" t="s">
        <v>105</v>
      </c>
      <c r="B9" s="99"/>
      <c r="C9" s="140"/>
      <c r="D9" s="136"/>
      <c r="E9" s="136"/>
      <c r="G9" s="28" t="s">
        <v>106</v>
      </c>
      <c r="H9" s="141">
        <v>216000</v>
      </c>
      <c r="I9" s="142">
        <f>+H9/H12</f>
        <v>2.2370553722988334E-2</v>
      </c>
    </row>
    <row r="10" spans="1:10" x14ac:dyDescent="0.35">
      <c r="A10" s="136"/>
      <c r="B10" s="136"/>
      <c r="C10" s="136"/>
      <c r="D10" s="136"/>
      <c r="E10" s="136"/>
      <c r="G10" s="28" t="s">
        <v>107</v>
      </c>
      <c r="H10" s="141">
        <f>50000+105000</f>
        <v>155000</v>
      </c>
      <c r="I10" s="142">
        <f>+H10/H12</f>
        <v>1.6052943643811074E-2</v>
      </c>
    </row>
    <row r="11" spans="1:10" ht="16" thickBot="1" x14ac:dyDescent="0.4">
      <c r="A11" s="143"/>
      <c r="B11" s="144" t="s">
        <v>108</v>
      </c>
      <c r="C11" s="145" t="s">
        <v>109</v>
      </c>
      <c r="D11" s="146" t="s">
        <v>42</v>
      </c>
      <c r="E11" s="147" t="s">
        <v>110</v>
      </c>
      <c r="G11" s="29" t="s">
        <v>111</v>
      </c>
      <c r="H11" s="148">
        <f>+E35+E67+E94+E132+E187+E254</f>
        <v>3584550</v>
      </c>
      <c r="I11" s="149">
        <f>+H11/H12</f>
        <v>0.37124244605434181</v>
      </c>
      <c r="J11" s="92"/>
    </row>
    <row r="12" spans="1:10" ht="15" thickBot="1" x14ac:dyDescent="0.4">
      <c r="A12" s="150">
        <v>1</v>
      </c>
      <c r="B12" s="150" t="s">
        <v>112</v>
      </c>
      <c r="C12" s="151" t="s">
        <v>113</v>
      </c>
      <c r="D12" s="152">
        <v>4336</v>
      </c>
      <c r="E12" s="153">
        <v>73000</v>
      </c>
      <c r="G12" s="53" t="s">
        <v>40</v>
      </c>
      <c r="H12" s="154">
        <f>SUM(H8:H11)</f>
        <v>9655550</v>
      </c>
      <c r="I12" s="155">
        <f>SUM(I8:I11)</f>
        <v>1</v>
      </c>
    </row>
    <row r="13" spans="1:10" x14ac:dyDescent="0.35">
      <c r="A13" s="150">
        <v>2</v>
      </c>
      <c r="B13" s="150" t="s">
        <v>114</v>
      </c>
      <c r="C13" s="151" t="s">
        <v>113</v>
      </c>
      <c r="D13" s="156">
        <v>4326</v>
      </c>
      <c r="E13" s="153">
        <v>200</v>
      </c>
    </row>
    <row r="14" spans="1:10" x14ac:dyDescent="0.35">
      <c r="A14" s="150">
        <v>3</v>
      </c>
      <c r="B14" s="150" t="s">
        <v>115</v>
      </c>
      <c r="C14" s="151" t="s">
        <v>113</v>
      </c>
      <c r="D14" s="156">
        <v>4329</v>
      </c>
      <c r="E14" s="157">
        <v>50</v>
      </c>
    </row>
    <row r="15" spans="1:10" x14ac:dyDescent="0.35">
      <c r="A15" s="150">
        <v>4</v>
      </c>
      <c r="B15" s="150" t="s">
        <v>116</v>
      </c>
      <c r="C15" s="151" t="s">
        <v>113</v>
      </c>
      <c r="D15" s="156">
        <v>4330</v>
      </c>
      <c r="E15" s="157">
        <v>900</v>
      </c>
    </row>
    <row r="16" spans="1:10" x14ac:dyDescent="0.35">
      <c r="A16" s="150">
        <v>5</v>
      </c>
      <c r="B16" s="150" t="s">
        <v>117</v>
      </c>
      <c r="C16" s="151" t="s">
        <v>113</v>
      </c>
      <c r="D16" s="156">
        <v>4331</v>
      </c>
      <c r="E16" s="157">
        <v>7000</v>
      </c>
    </row>
    <row r="17" spans="1:16" x14ac:dyDescent="0.35">
      <c r="A17" s="150">
        <v>6</v>
      </c>
      <c r="B17" s="150" t="s">
        <v>118</v>
      </c>
      <c r="C17" s="151" t="s">
        <v>113</v>
      </c>
      <c r="D17" s="156">
        <v>4336</v>
      </c>
      <c r="E17" s="157">
        <v>14000</v>
      </c>
    </row>
    <row r="18" spans="1:16" x14ac:dyDescent="0.35">
      <c r="A18" s="150">
        <v>7</v>
      </c>
      <c r="B18" s="150" t="s">
        <v>119</v>
      </c>
      <c r="C18" s="151" t="s">
        <v>120</v>
      </c>
      <c r="D18" s="156">
        <v>4328</v>
      </c>
      <c r="E18" s="157">
        <v>500</v>
      </c>
    </row>
    <row r="19" spans="1:16" x14ac:dyDescent="0.35">
      <c r="A19" s="150">
        <v>8</v>
      </c>
      <c r="B19" s="150" t="s">
        <v>121</v>
      </c>
      <c r="C19" s="151" t="s">
        <v>120</v>
      </c>
      <c r="D19" s="156">
        <v>4329</v>
      </c>
      <c r="E19" s="157">
        <v>50</v>
      </c>
    </row>
    <row r="20" spans="1:16" x14ac:dyDescent="0.35">
      <c r="A20" s="150">
        <v>9</v>
      </c>
      <c r="B20" s="150" t="s">
        <v>122</v>
      </c>
      <c r="C20" s="151" t="s">
        <v>120</v>
      </c>
      <c r="D20" s="156">
        <v>4330</v>
      </c>
      <c r="E20" s="157">
        <v>100</v>
      </c>
    </row>
    <row r="21" spans="1:16" x14ac:dyDescent="0.35">
      <c r="A21" s="150">
        <v>10</v>
      </c>
      <c r="B21" s="150" t="s">
        <v>123</v>
      </c>
      <c r="C21" s="151" t="s">
        <v>120</v>
      </c>
      <c r="D21" s="156">
        <v>4331</v>
      </c>
      <c r="E21" s="157">
        <v>4200</v>
      </c>
    </row>
    <row r="22" spans="1:16" x14ac:dyDescent="0.35">
      <c r="A22" s="150">
        <v>11</v>
      </c>
      <c r="B22" s="158" t="s">
        <v>124</v>
      </c>
      <c r="C22" s="159" t="s">
        <v>120</v>
      </c>
      <c r="D22" s="143">
        <v>4336</v>
      </c>
      <c r="E22" s="160">
        <v>32000</v>
      </c>
    </row>
    <row r="23" spans="1:16" x14ac:dyDescent="0.35">
      <c r="A23" s="150">
        <v>12</v>
      </c>
      <c r="B23" s="158" t="s">
        <v>125</v>
      </c>
      <c r="C23" s="159" t="s">
        <v>126</v>
      </c>
      <c r="D23" s="143">
        <v>4336</v>
      </c>
      <c r="E23" s="160">
        <v>64000</v>
      </c>
    </row>
    <row r="24" spans="1:16" x14ac:dyDescent="0.35">
      <c r="A24" s="150">
        <v>13</v>
      </c>
      <c r="B24" s="158" t="s">
        <v>127</v>
      </c>
      <c r="C24" s="159" t="s">
        <v>126</v>
      </c>
      <c r="D24" s="143">
        <v>4336</v>
      </c>
      <c r="E24" s="160">
        <v>97000</v>
      </c>
    </row>
    <row r="25" spans="1:16" x14ac:dyDescent="0.35">
      <c r="A25" s="150">
        <v>14</v>
      </c>
      <c r="B25" s="158" t="s">
        <v>128</v>
      </c>
      <c r="C25" s="159" t="s">
        <v>126</v>
      </c>
      <c r="D25" s="143">
        <v>4336</v>
      </c>
      <c r="E25" s="160">
        <v>100000</v>
      </c>
    </row>
    <row r="26" spans="1:16" x14ac:dyDescent="0.35">
      <c r="A26" s="150">
        <v>15</v>
      </c>
      <c r="B26" s="158" t="s">
        <v>129</v>
      </c>
      <c r="C26" s="159" t="s">
        <v>126</v>
      </c>
      <c r="D26" s="143">
        <v>4336</v>
      </c>
      <c r="E26" s="160">
        <v>100000</v>
      </c>
    </row>
    <row r="27" spans="1:16" x14ac:dyDescent="0.35">
      <c r="A27" s="150">
        <v>16</v>
      </c>
      <c r="B27" s="161" t="s">
        <v>130</v>
      </c>
      <c r="C27" s="162" t="s">
        <v>131</v>
      </c>
      <c r="D27" s="143" t="s">
        <v>131</v>
      </c>
      <c r="E27" s="163" t="s">
        <v>131</v>
      </c>
    </row>
    <row r="28" spans="1:16" x14ac:dyDescent="0.35">
      <c r="A28" s="150">
        <v>17</v>
      </c>
      <c r="B28" s="164" t="s">
        <v>132</v>
      </c>
      <c r="C28" s="165" t="s">
        <v>133</v>
      </c>
      <c r="D28" s="143">
        <v>4328</v>
      </c>
      <c r="E28" s="166">
        <v>1000</v>
      </c>
    </row>
    <row r="29" spans="1:16" x14ac:dyDescent="0.35">
      <c r="A29" s="150">
        <v>18</v>
      </c>
      <c r="B29" s="164" t="s">
        <v>134</v>
      </c>
      <c r="C29" s="165" t="s">
        <v>133</v>
      </c>
      <c r="D29" s="143">
        <v>4329</v>
      </c>
      <c r="E29" s="166">
        <v>600</v>
      </c>
      <c r="P29" s="51"/>
    </row>
    <row r="30" spans="1:16" x14ac:dyDescent="0.35">
      <c r="A30" s="150">
        <v>19</v>
      </c>
      <c r="B30" s="164" t="s">
        <v>135</v>
      </c>
      <c r="C30" s="165" t="s">
        <v>133</v>
      </c>
      <c r="D30" s="143">
        <v>4330</v>
      </c>
      <c r="E30" s="166">
        <v>250</v>
      </c>
      <c r="P30" s="51"/>
    </row>
    <row r="31" spans="1:16" x14ac:dyDescent="0.35">
      <c r="A31" s="150">
        <v>20</v>
      </c>
      <c r="B31" s="164" t="s">
        <v>136</v>
      </c>
      <c r="C31" s="165" t="s">
        <v>133</v>
      </c>
      <c r="D31" s="143">
        <v>4331</v>
      </c>
      <c r="E31" s="166">
        <v>4500</v>
      </c>
      <c r="P31" s="51"/>
    </row>
    <row r="32" spans="1:16" x14ac:dyDescent="0.35">
      <c r="A32" s="150">
        <v>21</v>
      </c>
      <c r="B32" s="164" t="s">
        <v>137</v>
      </c>
      <c r="C32" s="165" t="s">
        <v>133</v>
      </c>
      <c r="D32" s="143">
        <v>4336</v>
      </c>
      <c r="E32" s="166">
        <v>60000</v>
      </c>
      <c r="N32" s="167"/>
      <c r="O32" s="167"/>
      <c r="P32" s="51"/>
    </row>
    <row r="33" spans="1:16" ht="18.5" x14ac:dyDescent="0.45">
      <c r="A33" s="150">
        <v>22</v>
      </c>
      <c r="B33" s="164" t="s">
        <v>138</v>
      </c>
      <c r="C33" s="165" t="s">
        <v>133</v>
      </c>
      <c r="D33" s="143">
        <v>4338</v>
      </c>
      <c r="E33" s="166">
        <v>77000</v>
      </c>
      <c r="N33" s="168"/>
      <c r="O33" s="168"/>
      <c r="P33" s="51"/>
    </row>
    <row r="34" spans="1:16" ht="15" thickBot="1" x14ac:dyDescent="0.4">
      <c r="A34" s="150">
        <v>23</v>
      </c>
      <c r="B34" s="158" t="s">
        <v>139</v>
      </c>
      <c r="C34" s="159" t="s">
        <v>133</v>
      </c>
      <c r="D34" s="143">
        <v>4338</v>
      </c>
      <c r="E34" s="160">
        <v>62100</v>
      </c>
    </row>
    <row r="35" spans="1:16" ht="15" thickBot="1" x14ac:dyDescent="0.4">
      <c r="A35" s="136"/>
      <c r="B35" s="169"/>
      <c r="C35" s="169"/>
      <c r="D35" s="169"/>
      <c r="E35" s="170">
        <f>SUM(E12:E34)</f>
        <v>698450</v>
      </c>
    </row>
    <row r="38" spans="1:16" ht="17" x14ac:dyDescent="0.4">
      <c r="A38" s="133" t="s">
        <v>98</v>
      </c>
      <c r="B38" s="133"/>
      <c r="C38" s="133"/>
      <c r="D38" s="133"/>
      <c r="E38" s="133"/>
    </row>
    <row r="39" spans="1:16" ht="15.5" x14ac:dyDescent="0.35">
      <c r="A39" s="134" t="s">
        <v>99</v>
      </c>
      <c r="B39" s="134"/>
      <c r="C39" s="134"/>
      <c r="D39" s="134"/>
      <c r="E39" s="134"/>
    </row>
    <row r="40" spans="1:16" x14ac:dyDescent="0.35">
      <c r="A40" s="135" t="s">
        <v>140</v>
      </c>
      <c r="B40" s="135"/>
      <c r="C40" s="135"/>
      <c r="D40" s="135"/>
      <c r="E40" s="135"/>
    </row>
    <row r="41" spans="1:16" ht="15.5" x14ac:dyDescent="0.35">
      <c r="A41" s="136"/>
      <c r="B41" s="136"/>
      <c r="C41" s="137"/>
      <c r="D41" s="136"/>
      <c r="E41" s="136"/>
    </row>
    <row r="42" spans="1:16" x14ac:dyDescent="0.35">
      <c r="A42" s="136"/>
      <c r="B42" s="136"/>
      <c r="C42" s="136"/>
      <c r="D42" s="136"/>
      <c r="E42" s="138" t="s">
        <v>103</v>
      </c>
    </row>
    <row r="43" spans="1:16" ht="15.5" x14ac:dyDescent="0.35">
      <c r="A43" s="99" t="s">
        <v>105</v>
      </c>
      <c r="B43" s="99"/>
      <c r="C43" s="140"/>
      <c r="D43" s="136"/>
      <c r="E43" s="136"/>
    </row>
    <row r="44" spans="1:16" x14ac:dyDescent="0.35">
      <c r="A44" s="136"/>
      <c r="B44" s="136"/>
      <c r="C44" s="136"/>
      <c r="D44" s="136"/>
      <c r="E44" s="136"/>
    </row>
    <row r="45" spans="1:16" ht="15.5" x14ac:dyDescent="0.35">
      <c r="A45" s="143"/>
      <c r="B45" s="144" t="s">
        <v>108</v>
      </c>
      <c r="C45" s="145" t="s">
        <v>109</v>
      </c>
      <c r="D45" s="146" t="s">
        <v>42</v>
      </c>
      <c r="E45" s="147" t="s">
        <v>110</v>
      </c>
    </row>
    <row r="46" spans="1:16" x14ac:dyDescent="0.35">
      <c r="A46" s="150">
        <v>1</v>
      </c>
      <c r="B46" s="150" t="s">
        <v>141</v>
      </c>
      <c r="C46" s="151" t="s">
        <v>142</v>
      </c>
      <c r="D46" s="152">
        <v>4330</v>
      </c>
      <c r="E46" s="171">
        <v>50</v>
      </c>
    </row>
    <row r="47" spans="1:16" x14ac:dyDescent="0.35">
      <c r="A47" s="150">
        <v>2</v>
      </c>
      <c r="B47" s="150" t="s">
        <v>143</v>
      </c>
      <c r="C47" s="151" t="s">
        <v>142</v>
      </c>
      <c r="D47" s="156">
        <v>4331</v>
      </c>
      <c r="E47" s="153">
        <v>300</v>
      </c>
    </row>
    <row r="48" spans="1:16" x14ac:dyDescent="0.35">
      <c r="A48" s="150">
        <v>3</v>
      </c>
      <c r="B48" s="150" t="s">
        <v>144</v>
      </c>
      <c r="C48" s="151" t="s">
        <v>142</v>
      </c>
      <c r="D48" s="156">
        <v>4336</v>
      </c>
      <c r="E48" s="157">
        <v>16000</v>
      </c>
    </row>
    <row r="49" spans="1:13" x14ac:dyDescent="0.35">
      <c r="A49" s="150">
        <v>4</v>
      </c>
      <c r="B49" s="150" t="s">
        <v>145</v>
      </c>
      <c r="C49" s="151" t="s">
        <v>142</v>
      </c>
      <c r="D49" s="156">
        <v>4340</v>
      </c>
      <c r="E49" s="157">
        <v>37000</v>
      </c>
    </row>
    <row r="50" spans="1:13" x14ac:dyDescent="0.35">
      <c r="A50" s="150">
        <v>5</v>
      </c>
      <c r="B50" s="150" t="s">
        <v>146</v>
      </c>
      <c r="C50" s="151" t="s">
        <v>142</v>
      </c>
      <c r="D50" s="156">
        <v>4338</v>
      </c>
      <c r="E50" s="157">
        <v>118250</v>
      </c>
    </row>
    <row r="51" spans="1:13" x14ac:dyDescent="0.35">
      <c r="A51" s="150">
        <v>6</v>
      </c>
      <c r="B51" s="150" t="s">
        <v>147</v>
      </c>
      <c r="C51" s="151" t="s">
        <v>142</v>
      </c>
      <c r="D51" s="156">
        <v>4338</v>
      </c>
      <c r="E51" s="157">
        <v>88450</v>
      </c>
    </row>
    <row r="52" spans="1:13" x14ac:dyDescent="0.35">
      <c r="A52" s="150">
        <v>7</v>
      </c>
      <c r="B52" s="150" t="s">
        <v>148</v>
      </c>
      <c r="C52" s="151" t="s">
        <v>149</v>
      </c>
      <c r="D52" s="156">
        <v>4336</v>
      </c>
      <c r="E52" s="157">
        <v>1000</v>
      </c>
    </row>
    <row r="53" spans="1:13" x14ac:dyDescent="0.35">
      <c r="A53" s="150">
        <v>8</v>
      </c>
      <c r="B53" s="150" t="s">
        <v>150</v>
      </c>
      <c r="C53" s="151" t="s">
        <v>149</v>
      </c>
      <c r="D53" s="156">
        <v>4338</v>
      </c>
      <c r="E53" s="157">
        <v>950</v>
      </c>
    </row>
    <row r="54" spans="1:13" x14ac:dyDescent="0.35">
      <c r="A54" s="150">
        <v>9</v>
      </c>
      <c r="B54" s="150" t="s">
        <v>151</v>
      </c>
      <c r="C54" s="151" t="s">
        <v>149</v>
      </c>
      <c r="D54" s="156">
        <v>4340</v>
      </c>
      <c r="E54" s="157">
        <v>47850</v>
      </c>
    </row>
    <row r="55" spans="1:13" x14ac:dyDescent="0.35">
      <c r="A55" s="150">
        <v>10</v>
      </c>
      <c r="B55" s="150" t="s">
        <v>152</v>
      </c>
      <c r="C55" s="151" t="s">
        <v>153</v>
      </c>
      <c r="D55" s="156">
        <v>4331</v>
      </c>
      <c r="E55" s="157">
        <v>50</v>
      </c>
    </row>
    <row r="56" spans="1:13" x14ac:dyDescent="0.35">
      <c r="A56" s="150">
        <v>11</v>
      </c>
      <c r="B56" s="158" t="s">
        <v>154</v>
      </c>
      <c r="C56" s="165" t="s">
        <v>153</v>
      </c>
      <c r="D56" s="150">
        <v>4336</v>
      </c>
      <c r="E56" s="160">
        <v>6000</v>
      </c>
    </row>
    <row r="57" spans="1:13" ht="15.5" x14ac:dyDescent="0.35">
      <c r="A57" s="150">
        <v>12</v>
      </c>
      <c r="B57" s="158" t="s">
        <v>155</v>
      </c>
      <c r="C57" s="165" t="s">
        <v>153</v>
      </c>
      <c r="D57" s="150">
        <v>4338</v>
      </c>
      <c r="E57" s="160">
        <v>4850</v>
      </c>
      <c r="L57" s="172"/>
      <c r="M57" s="173"/>
    </row>
    <row r="58" spans="1:13" ht="15.5" x14ac:dyDescent="0.35">
      <c r="A58" s="150">
        <v>13</v>
      </c>
      <c r="B58" s="158" t="s">
        <v>156</v>
      </c>
      <c r="C58" s="165" t="s">
        <v>153</v>
      </c>
      <c r="D58" s="150">
        <v>4340</v>
      </c>
      <c r="E58" s="160">
        <v>51250</v>
      </c>
      <c r="F58" s="88"/>
      <c r="G58" s="88"/>
      <c r="H58" s="88"/>
      <c r="I58" s="88"/>
      <c r="J58" s="88"/>
    </row>
    <row r="59" spans="1:13" x14ac:dyDescent="0.35">
      <c r="A59" s="150">
        <v>14</v>
      </c>
      <c r="B59" s="158" t="s">
        <v>157</v>
      </c>
      <c r="C59" s="150" t="s">
        <v>158</v>
      </c>
      <c r="D59" s="150">
        <v>4336</v>
      </c>
      <c r="E59" s="160">
        <v>4000</v>
      </c>
    </row>
    <row r="60" spans="1:13" x14ac:dyDescent="0.35">
      <c r="A60" s="150">
        <v>15</v>
      </c>
      <c r="B60" s="158" t="s">
        <v>159</v>
      </c>
      <c r="C60" s="165" t="s">
        <v>158</v>
      </c>
      <c r="D60" s="150">
        <v>4338</v>
      </c>
      <c r="E60" s="160">
        <v>11900</v>
      </c>
    </row>
    <row r="61" spans="1:13" x14ac:dyDescent="0.35">
      <c r="A61" s="150">
        <v>16</v>
      </c>
      <c r="B61" s="174" t="s">
        <v>160</v>
      </c>
      <c r="C61" s="175" t="s">
        <v>158</v>
      </c>
      <c r="D61" s="150">
        <v>4342</v>
      </c>
      <c r="E61" s="176">
        <v>67050</v>
      </c>
    </row>
    <row r="62" spans="1:13" x14ac:dyDescent="0.35">
      <c r="A62" s="150">
        <v>17</v>
      </c>
      <c r="B62" s="164" t="s">
        <v>161</v>
      </c>
      <c r="C62" s="165" t="s">
        <v>158</v>
      </c>
      <c r="D62" s="150">
        <v>4340</v>
      </c>
      <c r="E62" s="166">
        <v>101150</v>
      </c>
    </row>
    <row r="63" spans="1:13" x14ac:dyDescent="0.35">
      <c r="A63" s="150">
        <v>18</v>
      </c>
      <c r="B63" s="164" t="s">
        <v>162</v>
      </c>
      <c r="C63" s="165" t="s">
        <v>158</v>
      </c>
      <c r="D63" s="150">
        <v>4340</v>
      </c>
      <c r="E63" s="166">
        <v>125400</v>
      </c>
    </row>
    <row r="64" spans="1:13" x14ac:dyDescent="0.35">
      <c r="A64" s="150">
        <v>19</v>
      </c>
      <c r="B64" s="164" t="s">
        <v>163</v>
      </c>
      <c r="C64" s="165" t="s">
        <v>164</v>
      </c>
      <c r="D64" s="150">
        <v>4336</v>
      </c>
      <c r="E64" s="166">
        <v>1000</v>
      </c>
    </row>
    <row r="65" spans="1:5" x14ac:dyDescent="0.35">
      <c r="A65" s="150">
        <v>20</v>
      </c>
      <c r="B65" s="164" t="s">
        <v>165</v>
      </c>
      <c r="C65" s="165" t="s">
        <v>166</v>
      </c>
      <c r="D65" s="150">
        <v>4342</v>
      </c>
      <c r="E65" s="166">
        <v>42950</v>
      </c>
    </row>
    <row r="66" spans="1:5" ht="15" thickBot="1" x14ac:dyDescent="0.4">
      <c r="A66" s="150">
        <v>21</v>
      </c>
      <c r="B66" s="164" t="s">
        <v>167</v>
      </c>
      <c r="C66" s="165" t="s">
        <v>166</v>
      </c>
      <c r="D66" s="150">
        <v>4340</v>
      </c>
      <c r="E66" s="166">
        <v>3900</v>
      </c>
    </row>
    <row r="67" spans="1:5" ht="15" thickBot="1" x14ac:dyDescent="0.4">
      <c r="A67" s="136"/>
      <c r="B67" s="169"/>
      <c r="C67" s="169"/>
      <c r="D67" s="169"/>
      <c r="E67" s="170">
        <f>SUM(E46:E66)</f>
        <v>729350</v>
      </c>
    </row>
    <row r="70" spans="1:5" ht="17" x14ac:dyDescent="0.4">
      <c r="A70" s="177" t="s">
        <v>98</v>
      </c>
      <c r="B70" s="177"/>
      <c r="C70" s="177"/>
      <c r="D70" s="177"/>
      <c r="E70" s="177"/>
    </row>
    <row r="71" spans="1:5" ht="15.5" x14ac:dyDescent="0.35">
      <c r="A71" s="99" t="s">
        <v>99</v>
      </c>
      <c r="B71" s="99"/>
      <c r="C71" s="99"/>
      <c r="D71" s="99"/>
      <c r="E71" s="99"/>
    </row>
    <row r="72" spans="1:5" x14ac:dyDescent="0.35">
      <c r="A72" s="178" t="s">
        <v>168</v>
      </c>
      <c r="B72" s="178"/>
      <c r="C72" s="178"/>
      <c r="D72" s="178"/>
      <c r="E72" s="178"/>
    </row>
    <row r="73" spans="1:5" ht="15.5" x14ac:dyDescent="0.35">
      <c r="C73" s="91"/>
    </row>
    <row r="74" spans="1:5" x14ac:dyDescent="0.35">
      <c r="E74" s="179" t="s">
        <v>169</v>
      </c>
    </row>
    <row r="75" spans="1:5" ht="15.5" x14ac:dyDescent="0.35">
      <c r="A75" s="99" t="s">
        <v>105</v>
      </c>
      <c r="B75" s="99"/>
      <c r="C75" s="180"/>
    </row>
    <row r="77" spans="1:5" ht="15.5" x14ac:dyDescent="0.35">
      <c r="A77" s="85"/>
      <c r="B77" s="181" t="s">
        <v>108</v>
      </c>
      <c r="C77" s="182" t="s">
        <v>109</v>
      </c>
      <c r="D77" s="183" t="s">
        <v>42</v>
      </c>
      <c r="E77" s="181" t="s">
        <v>52</v>
      </c>
    </row>
    <row r="78" spans="1:5" x14ac:dyDescent="0.35">
      <c r="A78" s="184">
        <v>1</v>
      </c>
      <c r="B78" s="184" t="s">
        <v>170</v>
      </c>
      <c r="C78" s="185" t="s">
        <v>171</v>
      </c>
      <c r="D78" s="186">
        <v>4338</v>
      </c>
      <c r="E78" s="187">
        <v>7850</v>
      </c>
    </row>
    <row r="79" spans="1:5" x14ac:dyDescent="0.35">
      <c r="A79" s="184">
        <v>2</v>
      </c>
      <c r="B79" s="184" t="s">
        <v>172</v>
      </c>
      <c r="C79" s="185" t="s">
        <v>171</v>
      </c>
      <c r="D79" s="186">
        <v>4340</v>
      </c>
      <c r="E79" s="187">
        <v>24350</v>
      </c>
    </row>
    <row r="80" spans="1:5" x14ac:dyDescent="0.35">
      <c r="A80" s="184">
        <v>3</v>
      </c>
      <c r="B80" s="184" t="s">
        <v>173</v>
      </c>
      <c r="C80" s="185" t="s">
        <v>171</v>
      </c>
      <c r="D80" s="186">
        <v>4342</v>
      </c>
      <c r="E80" s="187">
        <v>105550</v>
      </c>
    </row>
    <row r="81" spans="1:5" x14ac:dyDescent="0.35">
      <c r="A81" s="184">
        <v>4</v>
      </c>
      <c r="B81" s="184" t="s">
        <v>174</v>
      </c>
      <c r="C81" s="185" t="s">
        <v>171</v>
      </c>
      <c r="D81" s="186">
        <v>4344</v>
      </c>
      <c r="E81" s="187">
        <v>29450</v>
      </c>
    </row>
    <row r="82" spans="1:5" x14ac:dyDescent="0.35">
      <c r="A82" s="184">
        <v>5</v>
      </c>
      <c r="B82" s="184" t="s">
        <v>175</v>
      </c>
      <c r="C82" s="185" t="s">
        <v>176</v>
      </c>
      <c r="D82" s="186">
        <v>4338</v>
      </c>
      <c r="E82" s="187">
        <v>1700</v>
      </c>
    </row>
    <row r="83" spans="1:5" x14ac:dyDescent="0.35">
      <c r="A83" s="184">
        <v>6</v>
      </c>
      <c r="B83" s="184" t="s">
        <v>177</v>
      </c>
      <c r="C83" s="185" t="s">
        <v>176</v>
      </c>
      <c r="D83" s="186">
        <v>4340</v>
      </c>
      <c r="E83" s="187">
        <v>3450</v>
      </c>
    </row>
    <row r="84" spans="1:5" x14ac:dyDescent="0.35">
      <c r="A84" s="184">
        <v>7</v>
      </c>
      <c r="B84" s="184" t="s">
        <v>178</v>
      </c>
      <c r="C84" s="185" t="s">
        <v>176</v>
      </c>
      <c r="D84" s="186">
        <v>4342</v>
      </c>
      <c r="E84" s="187">
        <v>18050</v>
      </c>
    </row>
    <row r="85" spans="1:5" x14ac:dyDescent="0.35">
      <c r="A85" s="184">
        <v>8</v>
      </c>
      <c r="B85" s="184" t="s">
        <v>179</v>
      </c>
      <c r="C85" s="185" t="s">
        <v>176</v>
      </c>
      <c r="D85" s="186">
        <v>4344</v>
      </c>
      <c r="E85" s="187">
        <v>137250</v>
      </c>
    </row>
    <row r="86" spans="1:5" x14ac:dyDescent="0.35">
      <c r="A86" s="184">
        <v>9</v>
      </c>
      <c r="B86" s="184" t="s">
        <v>180</v>
      </c>
      <c r="C86" s="185" t="s">
        <v>176</v>
      </c>
      <c r="D86" s="186">
        <v>4346</v>
      </c>
      <c r="E86" s="187">
        <v>64200</v>
      </c>
    </row>
    <row r="87" spans="1:5" x14ac:dyDescent="0.35">
      <c r="A87" s="184">
        <v>10</v>
      </c>
      <c r="B87" s="184" t="s">
        <v>181</v>
      </c>
      <c r="C87" s="185" t="s">
        <v>182</v>
      </c>
      <c r="D87" s="186">
        <v>4346</v>
      </c>
      <c r="E87" s="187">
        <v>124200</v>
      </c>
    </row>
    <row r="88" spans="1:5" x14ac:dyDescent="0.35">
      <c r="A88" s="184">
        <v>11</v>
      </c>
      <c r="B88" s="188" t="s">
        <v>183</v>
      </c>
      <c r="C88" s="189" t="s">
        <v>182</v>
      </c>
      <c r="D88" s="184">
        <v>4346</v>
      </c>
      <c r="E88" s="190">
        <v>175800</v>
      </c>
    </row>
    <row r="89" spans="1:5" x14ac:dyDescent="0.35">
      <c r="A89" s="184">
        <v>12</v>
      </c>
      <c r="B89" s="188" t="s">
        <v>184</v>
      </c>
      <c r="C89" s="189" t="s">
        <v>182</v>
      </c>
      <c r="D89" s="184">
        <v>4338</v>
      </c>
      <c r="E89" s="190">
        <v>3850</v>
      </c>
    </row>
    <row r="90" spans="1:5" x14ac:dyDescent="0.35">
      <c r="A90" s="184">
        <v>13</v>
      </c>
      <c r="B90" s="188" t="s">
        <v>185</v>
      </c>
      <c r="C90" s="189" t="s">
        <v>182</v>
      </c>
      <c r="D90" s="184">
        <v>4340</v>
      </c>
      <c r="E90" s="190">
        <v>10450</v>
      </c>
    </row>
    <row r="91" spans="1:5" x14ac:dyDescent="0.35">
      <c r="A91" s="184">
        <v>14</v>
      </c>
      <c r="B91" s="188" t="s">
        <v>186</v>
      </c>
      <c r="C91" s="184" t="s">
        <v>182</v>
      </c>
      <c r="D91" s="184">
        <v>4342</v>
      </c>
      <c r="E91" s="190">
        <v>24650</v>
      </c>
    </row>
    <row r="92" spans="1:5" x14ac:dyDescent="0.35">
      <c r="A92" s="184">
        <v>15</v>
      </c>
      <c r="B92" s="188" t="s">
        <v>187</v>
      </c>
      <c r="C92" s="189" t="s">
        <v>182</v>
      </c>
      <c r="D92" s="184">
        <v>4344</v>
      </c>
      <c r="E92" s="190">
        <v>40100</v>
      </c>
    </row>
    <row r="93" spans="1:5" ht="15" thickBot="1" x14ac:dyDescent="0.4">
      <c r="A93" s="184">
        <v>16</v>
      </c>
      <c r="B93" s="191" t="s">
        <v>188</v>
      </c>
      <c r="C93" s="192" t="s">
        <v>182</v>
      </c>
      <c r="D93" s="184">
        <v>4348</v>
      </c>
      <c r="E93" s="193">
        <v>34400</v>
      </c>
    </row>
    <row r="94" spans="1:5" ht="15" thickBot="1" x14ac:dyDescent="0.4">
      <c r="B94" s="194"/>
      <c r="C94" s="194"/>
      <c r="D94" s="194"/>
      <c r="E94" s="195">
        <f>SUM(E78:E93)</f>
        <v>805300</v>
      </c>
    </row>
    <row r="98" spans="1:5" ht="17" x14ac:dyDescent="0.4">
      <c r="A98" s="133" t="s">
        <v>98</v>
      </c>
      <c r="B98" s="133"/>
      <c r="C98" s="133"/>
      <c r="D98" s="133"/>
      <c r="E98" s="133"/>
    </row>
    <row r="99" spans="1:5" ht="15.5" x14ac:dyDescent="0.35">
      <c r="A99" s="134" t="s">
        <v>99</v>
      </c>
      <c r="B99" s="134"/>
      <c r="C99" s="134"/>
      <c r="D99" s="134"/>
      <c r="E99" s="134"/>
    </row>
    <row r="100" spans="1:5" x14ac:dyDescent="0.35">
      <c r="A100" s="135" t="s">
        <v>189</v>
      </c>
      <c r="B100" s="135"/>
      <c r="C100" s="135"/>
      <c r="D100" s="135"/>
      <c r="E100" s="135"/>
    </row>
    <row r="101" spans="1:5" ht="15.5" x14ac:dyDescent="0.35">
      <c r="A101" s="136"/>
      <c r="B101" s="136"/>
      <c r="C101" s="137"/>
      <c r="D101" s="136"/>
      <c r="E101" s="136"/>
    </row>
    <row r="102" spans="1:5" x14ac:dyDescent="0.35">
      <c r="A102" s="136"/>
      <c r="B102" s="136"/>
      <c r="C102" s="136"/>
      <c r="D102" s="136"/>
      <c r="E102" s="138" t="s">
        <v>103</v>
      </c>
    </row>
    <row r="103" spans="1:5" ht="15.5" x14ac:dyDescent="0.35">
      <c r="A103" s="137" t="s">
        <v>190</v>
      </c>
      <c r="B103" s="136"/>
      <c r="C103" s="196"/>
      <c r="D103" s="136"/>
      <c r="E103" s="136"/>
    </row>
    <row r="104" spans="1:5" x14ac:dyDescent="0.35">
      <c r="A104" s="136"/>
      <c r="B104" s="136"/>
      <c r="C104" s="136"/>
      <c r="D104" s="136"/>
      <c r="E104" s="136"/>
    </row>
    <row r="105" spans="1:5" ht="15.5" x14ac:dyDescent="0.35">
      <c r="A105" s="143"/>
      <c r="B105" s="144" t="s">
        <v>108</v>
      </c>
      <c r="C105" s="145" t="s">
        <v>109</v>
      </c>
      <c r="D105" s="146" t="s">
        <v>42</v>
      </c>
      <c r="E105" s="144" t="s">
        <v>52</v>
      </c>
    </row>
    <row r="106" spans="1:5" x14ac:dyDescent="0.35">
      <c r="A106" s="150">
        <v>1</v>
      </c>
      <c r="B106" s="164" t="s">
        <v>191</v>
      </c>
      <c r="C106" s="165" t="s">
        <v>192</v>
      </c>
      <c r="D106" s="197" t="s">
        <v>193</v>
      </c>
      <c r="E106" s="198">
        <v>450</v>
      </c>
    </row>
    <row r="107" spans="1:5" x14ac:dyDescent="0.35">
      <c r="A107" s="150">
        <v>2</v>
      </c>
      <c r="B107" s="164" t="s">
        <v>194</v>
      </c>
      <c r="C107" s="165" t="s">
        <v>192</v>
      </c>
      <c r="D107" s="197" t="s">
        <v>195</v>
      </c>
      <c r="E107" s="199">
        <v>500</v>
      </c>
    </row>
    <row r="108" spans="1:5" x14ac:dyDescent="0.35">
      <c r="A108" s="150">
        <v>3</v>
      </c>
      <c r="B108" s="164" t="s">
        <v>196</v>
      </c>
      <c r="C108" s="165" t="s">
        <v>192</v>
      </c>
      <c r="D108" s="197" t="s">
        <v>197</v>
      </c>
      <c r="E108" s="199">
        <v>4250</v>
      </c>
    </row>
    <row r="109" spans="1:5" x14ac:dyDescent="0.35">
      <c r="A109" s="150">
        <v>4</v>
      </c>
      <c r="B109" s="164" t="s">
        <v>198</v>
      </c>
      <c r="C109" s="200" t="s">
        <v>192</v>
      </c>
      <c r="D109" s="197">
        <v>4336</v>
      </c>
      <c r="E109" s="199">
        <v>139000</v>
      </c>
    </row>
    <row r="110" spans="1:5" x14ac:dyDescent="0.35">
      <c r="A110" s="150">
        <v>5</v>
      </c>
      <c r="B110" s="164" t="s">
        <v>199</v>
      </c>
      <c r="C110" s="165" t="s">
        <v>200</v>
      </c>
      <c r="D110" s="197">
        <v>4336</v>
      </c>
      <c r="E110" s="199">
        <v>18000</v>
      </c>
    </row>
    <row r="111" spans="1:5" x14ac:dyDescent="0.35">
      <c r="A111" s="150">
        <v>6</v>
      </c>
      <c r="B111" s="164" t="s">
        <v>201</v>
      </c>
      <c r="C111" s="200" t="s">
        <v>120</v>
      </c>
      <c r="D111" s="197">
        <v>4336</v>
      </c>
      <c r="E111" s="199">
        <v>1000</v>
      </c>
    </row>
    <row r="112" spans="1:5" x14ac:dyDescent="0.35">
      <c r="A112" s="150">
        <v>7</v>
      </c>
      <c r="B112" s="164" t="s">
        <v>202</v>
      </c>
      <c r="C112" s="165" t="s">
        <v>126</v>
      </c>
      <c r="D112" s="197">
        <v>4336</v>
      </c>
      <c r="E112" s="199">
        <v>5000</v>
      </c>
    </row>
    <row r="113" spans="1:5" x14ac:dyDescent="0.35">
      <c r="A113" s="150">
        <v>8</v>
      </c>
      <c r="B113" s="164" t="s">
        <v>203</v>
      </c>
      <c r="C113" s="165" t="s">
        <v>204</v>
      </c>
      <c r="D113" s="197">
        <v>4329</v>
      </c>
      <c r="E113" s="199">
        <v>1050</v>
      </c>
    </row>
    <row r="114" spans="1:5" x14ac:dyDescent="0.35">
      <c r="A114" s="150">
        <v>9</v>
      </c>
      <c r="B114" s="164" t="s">
        <v>205</v>
      </c>
      <c r="C114" s="200" t="s">
        <v>204</v>
      </c>
      <c r="D114" s="197">
        <v>4330</v>
      </c>
      <c r="E114" s="199">
        <v>600</v>
      </c>
    </row>
    <row r="115" spans="1:5" x14ac:dyDescent="0.35">
      <c r="A115" s="150">
        <v>10</v>
      </c>
      <c r="B115" s="164" t="s">
        <v>206</v>
      </c>
      <c r="C115" s="165" t="s">
        <v>204</v>
      </c>
      <c r="D115" s="197">
        <v>4331</v>
      </c>
      <c r="E115" s="201">
        <v>500</v>
      </c>
    </row>
    <row r="116" spans="1:5" x14ac:dyDescent="0.35">
      <c r="A116" s="150">
        <v>11</v>
      </c>
      <c r="B116" s="164" t="s">
        <v>207</v>
      </c>
      <c r="C116" s="165" t="s">
        <v>204</v>
      </c>
      <c r="D116" s="197">
        <v>4336</v>
      </c>
      <c r="E116" s="199">
        <v>3000</v>
      </c>
    </row>
    <row r="117" spans="1:5" x14ac:dyDescent="0.35">
      <c r="A117" s="150">
        <v>12</v>
      </c>
      <c r="B117" s="164" t="s">
        <v>208</v>
      </c>
      <c r="C117" s="165" t="s">
        <v>209</v>
      </c>
      <c r="D117" s="197" t="s">
        <v>210</v>
      </c>
      <c r="E117" s="201">
        <v>29000</v>
      </c>
    </row>
    <row r="118" spans="1:5" x14ac:dyDescent="0.35">
      <c r="A118" s="150">
        <v>13</v>
      </c>
      <c r="B118" s="164" t="s">
        <v>211</v>
      </c>
      <c r="C118" s="165" t="s">
        <v>209</v>
      </c>
      <c r="D118" s="197" t="s">
        <v>212</v>
      </c>
      <c r="E118" s="201">
        <v>45000</v>
      </c>
    </row>
    <row r="119" spans="1:5" x14ac:dyDescent="0.35">
      <c r="A119" s="150">
        <v>14</v>
      </c>
      <c r="B119" s="164" t="s">
        <v>213</v>
      </c>
      <c r="C119" s="165" t="s">
        <v>214</v>
      </c>
      <c r="D119" s="197" t="s">
        <v>210</v>
      </c>
      <c r="E119" s="201">
        <v>5000</v>
      </c>
    </row>
    <row r="120" spans="1:5" x14ac:dyDescent="0.35">
      <c r="A120" s="150">
        <v>15</v>
      </c>
      <c r="B120" s="164" t="s">
        <v>215</v>
      </c>
      <c r="C120" s="165" t="s">
        <v>214</v>
      </c>
      <c r="D120" s="197" t="s">
        <v>212</v>
      </c>
      <c r="E120" s="199">
        <v>5500</v>
      </c>
    </row>
    <row r="121" spans="1:5" x14ac:dyDescent="0.35">
      <c r="A121" s="150">
        <v>16</v>
      </c>
      <c r="B121" s="164" t="s">
        <v>216</v>
      </c>
      <c r="C121" s="165" t="s">
        <v>214</v>
      </c>
      <c r="D121" s="197" t="s">
        <v>217</v>
      </c>
      <c r="E121" s="201">
        <v>50</v>
      </c>
    </row>
    <row r="122" spans="1:5" x14ac:dyDescent="0.35">
      <c r="A122" s="150">
        <v>17</v>
      </c>
      <c r="B122" s="164" t="s">
        <v>218</v>
      </c>
      <c r="C122" s="165" t="s">
        <v>219</v>
      </c>
      <c r="D122" s="197">
        <v>4336</v>
      </c>
      <c r="E122" s="201">
        <v>12000</v>
      </c>
    </row>
    <row r="123" spans="1:5" x14ac:dyDescent="0.35">
      <c r="A123" s="150">
        <v>18</v>
      </c>
      <c r="B123" s="164" t="s">
        <v>220</v>
      </c>
      <c r="C123" s="165" t="s">
        <v>219</v>
      </c>
      <c r="D123" s="197">
        <v>4338</v>
      </c>
      <c r="E123" s="201">
        <v>500</v>
      </c>
    </row>
    <row r="124" spans="1:5" x14ac:dyDescent="0.35">
      <c r="A124" s="150">
        <v>19</v>
      </c>
      <c r="B124" s="164" t="s">
        <v>221</v>
      </c>
      <c r="C124" s="165" t="s">
        <v>133</v>
      </c>
      <c r="D124" s="197">
        <v>4336</v>
      </c>
      <c r="E124" s="201">
        <v>14000</v>
      </c>
    </row>
    <row r="125" spans="1:5" x14ac:dyDescent="0.35">
      <c r="A125" s="150">
        <v>20</v>
      </c>
      <c r="B125" s="164" t="s">
        <v>222</v>
      </c>
      <c r="C125" s="165" t="s">
        <v>133</v>
      </c>
      <c r="D125" s="197">
        <v>4338</v>
      </c>
      <c r="E125" s="201">
        <v>44500</v>
      </c>
    </row>
    <row r="126" spans="1:5" x14ac:dyDescent="0.35">
      <c r="A126" s="150">
        <v>21</v>
      </c>
      <c r="B126" s="164" t="s">
        <v>223</v>
      </c>
      <c r="C126" s="165" t="s">
        <v>224</v>
      </c>
      <c r="D126" s="197">
        <v>4336</v>
      </c>
      <c r="E126" s="199">
        <v>1000</v>
      </c>
    </row>
    <row r="127" spans="1:5" x14ac:dyDescent="0.35">
      <c r="A127" s="150">
        <v>22</v>
      </c>
      <c r="B127" s="164" t="s">
        <v>225</v>
      </c>
      <c r="C127" s="165" t="s">
        <v>226</v>
      </c>
      <c r="D127" s="197">
        <v>4328</v>
      </c>
      <c r="E127" s="201">
        <v>700</v>
      </c>
    </row>
    <row r="128" spans="1:5" x14ac:dyDescent="0.35">
      <c r="A128" s="150">
        <v>23</v>
      </c>
      <c r="B128" s="164" t="s">
        <v>227</v>
      </c>
      <c r="C128" s="165" t="s">
        <v>226</v>
      </c>
      <c r="D128" s="197">
        <v>4330</v>
      </c>
      <c r="E128" s="201">
        <v>250</v>
      </c>
    </row>
    <row r="129" spans="1:5" x14ac:dyDescent="0.35">
      <c r="A129" s="150">
        <v>24</v>
      </c>
      <c r="B129" s="164" t="s">
        <v>228</v>
      </c>
      <c r="C129" s="165" t="s">
        <v>226</v>
      </c>
      <c r="D129" s="197">
        <v>4331</v>
      </c>
      <c r="E129" s="201">
        <v>1600</v>
      </c>
    </row>
    <row r="130" spans="1:5" x14ac:dyDescent="0.35">
      <c r="A130" s="150">
        <v>25</v>
      </c>
      <c r="B130" s="164" t="s">
        <v>229</v>
      </c>
      <c r="C130" s="165" t="s">
        <v>226</v>
      </c>
      <c r="D130" s="197">
        <v>4336</v>
      </c>
      <c r="E130" s="199">
        <v>4000</v>
      </c>
    </row>
    <row r="131" spans="1:5" ht="15" thickBot="1" x14ac:dyDescent="0.4">
      <c r="A131" s="150">
        <v>26</v>
      </c>
      <c r="B131" s="164" t="s">
        <v>230</v>
      </c>
      <c r="C131" s="165" t="s">
        <v>226</v>
      </c>
      <c r="D131" s="197">
        <v>4338</v>
      </c>
      <c r="E131" s="201">
        <v>3000</v>
      </c>
    </row>
    <row r="132" spans="1:5" ht="15" thickBot="1" x14ac:dyDescent="0.4">
      <c r="A132" s="202"/>
      <c r="B132" s="203"/>
      <c r="C132" s="204"/>
      <c r="D132" s="204"/>
      <c r="E132" s="205">
        <f>SUM(E106:E131)</f>
        <v>339450</v>
      </c>
    </row>
    <row r="135" spans="1:5" ht="17" x14ac:dyDescent="0.4">
      <c r="A135" s="133" t="s">
        <v>98</v>
      </c>
      <c r="B135" s="133"/>
      <c r="C135" s="133"/>
      <c r="D135" s="133"/>
      <c r="E135" s="133"/>
    </row>
    <row r="136" spans="1:5" ht="15.5" x14ac:dyDescent="0.35">
      <c r="A136" s="134" t="s">
        <v>99</v>
      </c>
      <c r="B136" s="134"/>
      <c r="C136" s="134"/>
      <c r="D136" s="134"/>
      <c r="E136" s="134"/>
    </row>
    <row r="137" spans="1:5" x14ac:dyDescent="0.35">
      <c r="A137" s="135" t="s">
        <v>140</v>
      </c>
      <c r="B137" s="135"/>
      <c r="C137" s="135"/>
      <c r="D137" s="135"/>
      <c r="E137" s="135"/>
    </row>
    <row r="138" spans="1:5" ht="15.5" x14ac:dyDescent="0.35">
      <c r="A138" s="136"/>
      <c r="B138" s="136"/>
      <c r="C138" s="137"/>
      <c r="D138" s="136"/>
      <c r="E138" s="136"/>
    </row>
    <row r="139" spans="1:5" x14ac:dyDescent="0.35">
      <c r="A139" s="136"/>
      <c r="B139" s="136"/>
      <c r="C139" s="136"/>
      <c r="D139" s="136"/>
      <c r="E139" s="138" t="s">
        <v>103</v>
      </c>
    </row>
    <row r="140" spans="1:5" ht="15.5" x14ac:dyDescent="0.35">
      <c r="A140" s="137" t="s">
        <v>190</v>
      </c>
      <c r="B140" s="136"/>
      <c r="C140" s="196"/>
      <c r="D140" s="136"/>
      <c r="E140" s="136"/>
    </row>
    <row r="141" spans="1:5" x14ac:dyDescent="0.35">
      <c r="A141" s="136"/>
      <c r="B141" s="136"/>
      <c r="C141" s="136"/>
      <c r="D141" s="136"/>
      <c r="E141" s="136"/>
    </row>
    <row r="142" spans="1:5" ht="15.5" x14ac:dyDescent="0.35">
      <c r="A142" s="143"/>
      <c r="B142" s="144" t="s">
        <v>108</v>
      </c>
      <c r="C142" s="145" t="s">
        <v>109</v>
      </c>
      <c r="D142" s="146" t="s">
        <v>42</v>
      </c>
      <c r="E142" s="144" t="s">
        <v>52</v>
      </c>
    </row>
    <row r="143" spans="1:5" x14ac:dyDescent="0.35">
      <c r="A143" s="150">
        <v>1</v>
      </c>
      <c r="B143" s="164" t="s">
        <v>231</v>
      </c>
      <c r="C143" s="165" t="s">
        <v>232</v>
      </c>
      <c r="D143" s="197">
        <v>4336</v>
      </c>
      <c r="E143" s="198">
        <v>2000</v>
      </c>
    </row>
    <row r="144" spans="1:5" x14ac:dyDescent="0.35">
      <c r="A144" s="150">
        <v>2</v>
      </c>
      <c r="B144" s="164" t="s">
        <v>233</v>
      </c>
      <c r="C144" s="165" t="s">
        <v>232</v>
      </c>
      <c r="D144" s="197">
        <v>4338</v>
      </c>
      <c r="E144" s="199">
        <v>8250</v>
      </c>
    </row>
    <row r="145" spans="1:5" x14ac:dyDescent="0.35">
      <c r="A145" s="150">
        <v>3</v>
      </c>
      <c r="B145" s="164" t="s">
        <v>234</v>
      </c>
      <c r="C145" s="165" t="s">
        <v>235</v>
      </c>
      <c r="D145" s="197">
        <v>4331</v>
      </c>
      <c r="E145" s="199">
        <v>650</v>
      </c>
    </row>
    <row r="146" spans="1:5" x14ac:dyDescent="0.35">
      <c r="A146" s="150">
        <v>4</v>
      </c>
      <c r="B146" s="164" t="s">
        <v>236</v>
      </c>
      <c r="C146" s="200" t="s">
        <v>235</v>
      </c>
      <c r="D146" s="197">
        <v>4336</v>
      </c>
      <c r="E146" s="199">
        <v>14000</v>
      </c>
    </row>
    <row r="147" spans="1:5" x14ac:dyDescent="0.35">
      <c r="A147" s="150">
        <v>5</v>
      </c>
      <c r="B147" s="164" t="s">
        <v>237</v>
      </c>
      <c r="C147" s="165" t="s">
        <v>235</v>
      </c>
      <c r="D147" s="197">
        <v>4338</v>
      </c>
      <c r="E147" s="199">
        <v>58550</v>
      </c>
    </row>
    <row r="148" spans="1:5" x14ac:dyDescent="0.35">
      <c r="A148" s="150">
        <v>6</v>
      </c>
      <c r="B148" s="164" t="s">
        <v>238</v>
      </c>
      <c r="C148" s="200" t="s">
        <v>142</v>
      </c>
      <c r="D148" s="197">
        <v>4329</v>
      </c>
      <c r="E148" s="199">
        <v>250</v>
      </c>
    </row>
    <row r="149" spans="1:5" x14ac:dyDescent="0.35">
      <c r="A149" s="150">
        <v>7</v>
      </c>
      <c r="B149" s="164" t="s">
        <v>239</v>
      </c>
      <c r="C149" s="165" t="s">
        <v>142</v>
      </c>
      <c r="D149" s="197">
        <v>4331</v>
      </c>
      <c r="E149" s="199">
        <v>450</v>
      </c>
    </row>
    <row r="150" spans="1:5" x14ac:dyDescent="0.35">
      <c r="A150" s="150">
        <v>8</v>
      </c>
      <c r="B150" s="164" t="s">
        <v>240</v>
      </c>
      <c r="C150" s="165" t="s">
        <v>142</v>
      </c>
      <c r="D150" s="197">
        <v>4336</v>
      </c>
      <c r="E150" s="199">
        <v>26000</v>
      </c>
    </row>
    <row r="151" spans="1:5" x14ac:dyDescent="0.35">
      <c r="A151" s="150">
        <v>9</v>
      </c>
      <c r="B151" s="164" t="s">
        <v>241</v>
      </c>
      <c r="C151" s="200" t="s">
        <v>142</v>
      </c>
      <c r="D151" s="197">
        <v>4338</v>
      </c>
      <c r="E151" s="199">
        <v>46000</v>
      </c>
    </row>
    <row r="152" spans="1:5" x14ac:dyDescent="0.35">
      <c r="A152" s="150">
        <v>10</v>
      </c>
      <c r="B152" s="164" t="s">
        <v>242</v>
      </c>
      <c r="C152" s="165" t="s">
        <v>142</v>
      </c>
      <c r="D152" s="197">
        <v>4340</v>
      </c>
      <c r="E152" s="201">
        <v>19900</v>
      </c>
    </row>
    <row r="153" spans="1:5" x14ac:dyDescent="0.35">
      <c r="A153" s="150">
        <v>11</v>
      </c>
      <c r="B153" s="164" t="s">
        <v>243</v>
      </c>
      <c r="C153" s="165" t="s">
        <v>244</v>
      </c>
      <c r="D153" s="197">
        <v>4340</v>
      </c>
      <c r="E153" s="199">
        <v>10250</v>
      </c>
    </row>
    <row r="154" spans="1:5" x14ac:dyDescent="0.35">
      <c r="A154" s="150">
        <v>12</v>
      </c>
      <c r="B154" s="164" t="s">
        <v>245</v>
      </c>
      <c r="C154" s="165" t="s">
        <v>149</v>
      </c>
      <c r="D154" s="197">
        <v>4338</v>
      </c>
      <c r="E154" s="201">
        <v>25050</v>
      </c>
    </row>
    <row r="155" spans="1:5" x14ac:dyDescent="0.35">
      <c r="A155" s="150">
        <v>13</v>
      </c>
      <c r="B155" s="164" t="s">
        <v>246</v>
      </c>
      <c r="C155" s="165" t="s">
        <v>149</v>
      </c>
      <c r="D155" s="197">
        <v>4340</v>
      </c>
      <c r="E155" s="201">
        <v>24250</v>
      </c>
    </row>
    <row r="156" spans="1:5" x14ac:dyDescent="0.35">
      <c r="A156" s="150">
        <v>14</v>
      </c>
      <c r="B156" s="164" t="s">
        <v>247</v>
      </c>
      <c r="C156" s="165" t="s">
        <v>248</v>
      </c>
      <c r="D156" s="197">
        <v>4338</v>
      </c>
      <c r="E156" s="201">
        <v>2000</v>
      </c>
    </row>
    <row r="157" spans="1:5" x14ac:dyDescent="0.35">
      <c r="A157" s="150">
        <v>15</v>
      </c>
      <c r="B157" s="164" t="s">
        <v>249</v>
      </c>
      <c r="C157" s="165" t="s">
        <v>250</v>
      </c>
      <c r="D157" s="197">
        <v>4336</v>
      </c>
      <c r="E157" s="199">
        <v>1000</v>
      </c>
    </row>
    <row r="158" spans="1:5" x14ac:dyDescent="0.35">
      <c r="A158" s="150">
        <v>16</v>
      </c>
      <c r="B158" s="164" t="s">
        <v>251</v>
      </c>
      <c r="C158" s="165" t="s">
        <v>250</v>
      </c>
      <c r="D158" s="197">
        <v>4338</v>
      </c>
      <c r="E158" s="201">
        <v>6800</v>
      </c>
    </row>
    <row r="159" spans="1:5" x14ac:dyDescent="0.35">
      <c r="A159" s="150">
        <v>17</v>
      </c>
      <c r="B159" s="164" t="s">
        <v>252</v>
      </c>
      <c r="C159" s="165" t="s">
        <v>250</v>
      </c>
      <c r="D159" s="197">
        <v>4340</v>
      </c>
      <c r="E159" s="201">
        <v>1000</v>
      </c>
    </row>
    <row r="160" spans="1:5" x14ac:dyDescent="0.35">
      <c r="A160" s="150">
        <v>18</v>
      </c>
      <c r="B160" s="164" t="s">
        <v>253</v>
      </c>
      <c r="C160" s="165" t="s">
        <v>254</v>
      </c>
      <c r="D160" s="197">
        <v>4338</v>
      </c>
      <c r="E160" s="201">
        <v>250</v>
      </c>
    </row>
    <row r="161" spans="1:5" x14ac:dyDescent="0.35">
      <c r="A161" s="150">
        <v>19</v>
      </c>
      <c r="B161" s="164" t="s">
        <v>255</v>
      </c>
      <c r="C161" s="165" t="s">
        <v>256</v>
      </c>
      <c r="D161" s="197">
        <v>4336</v>
      </c>
      <c r="E161" s="201">
        <v>2000</v>
      </c>
    </row>
    <row r="162" spans="1:5" x14ac:dyDescent="0.35">
      <c r="A162" s="150">
        <v>20</v>
      </c>
      <c r="B162" s="164" t="s">
        <v>257</v>
      </c>
      <c r="C162" s="165" t="s">
        <v>256</v>
      </c>
      <c r="D162" s="197">
        <v>4338</v>
      </c>
      <c r="E162" s="201">
        <v>2100</v>
      </c>
    </row>
    <row r="163" spans="1:5" x14ac:dyDescent="0.35">
      <c r="A163" s="150">
        <v>21</v>
      </c>
      <c r="B163" s="164" t="s">
        <v>258</v>
      </c>
      <c r="C163" s="165" t="s">
        <v>256</v>
      </c>
      <c r="D163" s="197">
        <v>4340</v>
      </c>
      <c r="E163" s="199">
        <v>5500</v>
      </c>
    </row>
    <row r="164" spans="1:5" x14ac:dyDescent="0.35">
      <c r="A164" s="150">
        <v>22</v>
      </c>
      <c r="B164" s="164" t="s">
        <v>259</v>
      </c>
      <c r="C164" s="165" t="s">
        <v>260</v>
      </c>
      <c r="D164" s="197">
        <v>4336</v>
      </c>
      <c r="E164" s="201">
        <v>2000</v>
      </c>
    </row>
    <row r="165" spans="1:5" x14ac:dyDescent="0.35">
      <c r="A165" s="150">
        <v>23</v>
      </c>
      <c r="B165" s="164" t="s">
        <v>261</v>
      </c>
      <c r="C165" s="165" t="s">
        <v>260</v>
      </c>
      <c r="D165" s="197">
        <v>4338</v>
      </c>
      <c r="E165" s="201">
        <v>15150</v>
      </c>
    </row>
    <row r="166" spans="1:5" x14ac:dyDescent="0.35">
      <c r="A166" s="150">
        <v>24</v>
      </c>
      <c r="B166" s="164" t="s">
        <v>262</v>
      </c>
      <c r="C166" s="165" t="s">
        <v>260</v>
      </c>
      <c r="D166" s="197">
        <v>4340</v>
      </c>
      <c r="E166" s="201">
        <v>41400</v>
      </c>
    </row>
    <row r="167" spans="1:5" x14ac:dyDescent="0.35">
      <c r="A167" s="150">
        <v>25</v>
      </c>
      <c r="B167" s="164" t="s">
        <v>263</v>
      </c>
      <c r="C167" s="165" t="s">
        <v>264</v>
      </c>
      <c r="D167" s="197">
        <v>4338</v>
      </c>
      <c r="E167" s="199">
        <v>7100</v>
      </c>
    </row>
    <row r="168" spans="1:5" x14ac:dyDescent="0.35">
      <c r="A168" s="150">
        <v>26</v>
      </c>
      <c r="B168" s="164" t="s">
        <v>265</v>
      </c>
      <c r="C168" s="165" t="s">
        <v>264</v>
      </c>
      <c r="D168" s="197">
        <v>4340</v>
      </c>
      <c r="E168" s="199">
        <v>1750</v>
      </c>
    </row>
    <row r="169" spans="1:5" x14ac:dyDescent="0.35">
      <c r="A169" s="150">
        <v>27</v>
      </c>
      <c r="B169" s="164" t="s">
        <v>266</v>
      </c>
      <c r="C169" s="165" t="s">
        <v>264</v>
      </c>
      <c r="D169" s="197">
        <v>4342</v>
      </c>
      <c r="E169" s="199">
        <v>500</v>
      </c>
    </row>
    <row r="170" spans="1:5" x14ac:dyDescent="0.35">
      <c r="A170" s="150">
        <v>28</v>
      </c>
      <c r="B170" s="164" t="s">
        <v>267</v>
      </c>
      <c r="C170" s="165" t="s">
        <v>268</v>
      </c>
      <c r="D170" s="197">
        <v>4336</v>
      </c>
      <c r="E170" s="199">
        <v>1000</v>
      </c>
    </row>
    <row r="171" spans="1:5" x14ac:dyDescent="0.35">
      <c r="A171" s="150">
        <v>29</v>
      </c>
      <c r="B171" s="164" t="s">
        <v>269</v>
      </c>
      <c r="C171" s="165" t="s">
        <v>268</v>
      </c>
      <c r="D171" s="197">
        <v>4340</v>
      </c>
      <c r="E171" s="199">
        <v>500</v>
      </c>
    </row>
    <row r="172" spans="1:5" x14ac:dyDescent="0.35">
      <c r="A172" s="150">
        <v>30</v>
      </c>
      <c r="B172" s="164" t="s">
        <v>270</v>
      </c>
      <c r="C172" s="165" t="s">
        <v>268</v>
      </c>
      <c r="D172" s="197">
        <v>4342</v>
      </c>
      <c r="E172" s="199">
        <v>6500</v>
      </c>
    </row>
    <row r="173" spans="1:5" x14ac:dyDescent="0.35">
      <c r="A173" s="150">
        <v>31</v>
      </c>
      <c r="B173" s="164" t="s">
        <v>271</v>
      </c>
      <c r="C173" s="165" t="s">
        <v>158</v>
      </c>
      <c r="D173" s="197">
        <v>4336</v>
      </c>
      <c r="E173" s="199">
        <v>1000</v>
      </c>
    </row>
    <row r="174" spans="1:5" x14ac:dyDescent="0.35">
      <c r="A174" s="150">
        <v>32</v>
      </c>
      <c r="B174" s="164" t="s">
        <v>272</v>
      </c>
      <c r="C174" s="165" t="s">
        <v>158</v>
      </c>
      <c r="D174" s="197">
        <v>4338</v>
      </c>
      <c r="E174" s="199">
        <v>28200</v>
      </c>
    </row>
    <row r="175" spans="1:5" x14ac:dyDescent="0.35">
      <c r="A175" s="150">
        <v>33</v>
      </c>
      <c r="B175" s="164" t="s">
        <v>273</v>
      </c>
      <c r="C175" s="165" t="s">
        <v>158</v>
      </c>
      <c r="D175" s="197">
        <v>4340</v>
      </c>
      <c r="E175" s="199">
        <v>56050</v>
      </c>
    </row>
    <row r="176" spans="1:5" x14ac:dyDescent="0.35">
      <c r="A176" s="150">
        <v>34</v>
      </c>
      <c r="B176" s="164" t="s">
        <v>274</v>
      </c>
      <c r="C176" s="165" t="s">
        <v>158</v>
      </c>
      <c r="D176" s="197">
        <v>4342</v>
      </c>
      <c r="E176" s="199">
        <v>34700</v>
      </c>
    </row>
    <row r="177" spans="1:5" x14ac:dyDescent="0.35">
      <c r="A177" s="150">
        <v>35</v>
      </c>
      <c r="B177" s="164" t="s">
        <v>275</v>
      </c>
      <c r="C177" s="165" t="s">
        <v>164</v>
      </c>
      <c r="D177" s="197">
        <v>4342</v>
      </c>
      <c r="E177" s="199">
        <v>3250</v>
      </c>
    </row>
    <row r="178" spans="1:5" x14ac:dyDescent="0.35">
      <c r="A178" s="150">
        <v>36</v>
      </c>
      <c r="B178" s="164" t="s">
        <v>276</v>
      </c>
      <c r="C178" s="165" t="s">
        <v>277</v>
      </c>
      <c r="D178" s="197">
        <v>4342</v>
      </c>
      <c r="E178" s="199">
        <v>500</v>
      </c>
    </row>
    <row r="179" spans="1:5" x14ac:dyDescent="0.35">
      <c r="A179" s="150">
        <v>37</v>
      </c>
      <c r="B179" s="164" t="s">
        <v>278</v>
      </c>
      <c r="C179" s="165" t="s">
        <v>166</v>
      </c>
      <c r="D179" s="197">
        <v>4342</v>
      </c>
      <c r="E179" s="199">
        <v>5500</v>
      </c>
    </row>
    <row r="180" spans="1:5" x14ac:dyDescent="0.35">
      <c r="A180" s="150">
        <v>38</v>
      </c>
      <c r="B180" s="164" t="s">
        <v>279</v>
      </c>
      <c r="C180" s="165" t="s">
        <v>280</v>
      </c>
      <c r="D180" s="197">
        <v>4336</v>
      </c>
      <c r="E180" s="199">
        <v>25000</v>
      </c>
    </row>
    <row r="181" spans="1:5" x14ac:dyDescent="0.35">
      <c r="A181" s="150">
        <v>39</v>
      </c>
      <c r="B181" s="164" t="s">
        <v>281</v>
      </c>
      <c r="C181" s="165" t="s">
        <v>282</v>
      </c>
      <c r="D181" s="197">
        <v>4338</v>
      </c>
      <c r="E181" s="199">
        <v>500</v>
      </c>
    </row>
    <row r="182" spans="1:5" x14ac:dyDescent="0.35">
      <c r="A182" s="150">
        <v>40</v>
      </c>
      <c r="B182" s="164" t="s">
        <v>283</v>
      </c>
      <c r="C182" s="165" t="s">
        <v>282</v>
      </c>
      <c r="D182" s="197">
        <v>4342</v>
      </c>
      <c r="E182" s="201">
        <v>15500</v>
      </c>
    </row>
    <row r="183" spans="1:5" x14ac:dyDescent="0.35">
      <c r="A183" s="150">
        <v>41</v>
      </c>
      <c r="B183" s="164" t="s">
        <v>284</v>
      </c>
      <c r="C183" s="165" t="s">
        <v>285</v>
      </c>
      <c r="D183" s="197">
        <v>4338</v>
      </c>
      <c r="E183" s="201">
        <v>500</v>
      </c>
    </row>
    <row r="184" spans="1:5" x14ac:dyDescent="0.35">
      <c r="A184" s="150">
        <v>42</v>
      </c>
      <c r="B184" s="164" t="s">
        <v>286</v>
      </c>
      <c r="C184" s="165" t="s">
        <v>285</v>
      </c>
      <c r="D184" s="197">
        <v>4340</v>
      </c>
      <c r="E184" s="201">
        <v>10600</v>
      </c>
    </row>
    <row r="185" spans="1:5" x14ac:dyDescent="0.35">
      <c r="A185" s="150">
        <v>43</v>
      </c>
      <c r="B185" s="164" t="s">
        <v>287</v>
      </c>
      <c r="C185" s="165" t="s">
        <v>285</v>
      </c>
      <c r="D185" s="197">
        <v>4342</v>
      </c>
      <c r="E185" s="201">
        <v>15300</v>
      </c>
    </row>
    <row r="186" spans="1:5" x14ac:dyDescent="0.35">
      <c r="A186" s="150">
        <v>44</v>
      </c>
      <c r="B186" s="164" t="s">
        <v>288</v>
      </c>
      <c r="C186" s="165" t="s">
        <v>289</v>
      </c>
      <c r="D186" s="197">
        <v>4342</v>
      </c>
      <c r="E186" s="201">
        <v>500</v>
      </c>
    </row>
    <row r="187" spans="1:5" ht="15" thickBot="1" x14ac:dyDescent="0.4">
      <c r="A187" s="202"/>
      <c r="B187" s="203"/>
      <c r="C187" s="204"/>
      <c r="D187" s="204"/>
      <c r="E187" s="206">
        <f>SUM(E143:E186)</f>
        <v>529250</v>
      </c>
    </row>
    <row r="191" spans="1:5" ht="17" x14ac:dyDescent="0.4">
      <c r="A191" s="177" t="s">
        <v>98</v>
      </c>
      <c r="B191" s="177"/>
      <c r="C191" s="177"/>
      <c r="D191" s="177"/>
      <c r="E191" s="177"/>
    </row>
    <row r="192" spans="1:5" ht="15.5" x14ac:dyDescent="0.35">
      <c r="A192" s="99" t="s">
        <v>99</v>
      </c>
      <c r="B192" s="99"/>
      <c r="C192" s="99"/>
      <c r="D192" s="99"/>
      <c r="E192" s="99"/>
    </row>
    <row r="193" spans="1:5" x14ac:dyDescent="0.35">
      <c r="A193" s="178" t="s">
        <v>168</v>
      </c>
      <c r="B193" s="178"/>
      <c r="C193" s="178"/>
      <c r="D193" s="178"/>
      <c r="E193" s="178"/>
    </row>
    <row r="194" spans="1:5" ht="15.5" x14ac:dyDescent="0.35">
      <c r="C194" s="91"/>
    </row>
    <row r="195" spans="1:5" x14ac:dyDescent="0.35">
      <c r="E195" s="179" t="s">
        <v>169</v>
      </c>
    </row>
    <row r="196" spans="1:5" ht="15.5" x14ac:dyDescent="0.35">
      <c r="A196" s="91" t="s">
        <v>190</v>
      </c>
      <c r="C196" s="180" t="s">
        <v>290</v>
      </c>
    </row>
    <row r="198" spans="1:5" ht="15.5" x14ac:dyDescent="0.35">
      <c r="A198" s="85"/>
      <c r="B198" s="181" t="s">
        <v>108</v>
      </c>
      <c r="C198" s="182" t="s">
        <v>109</v>
      </c>
      <c r="D198" s="183" t="s">
        <v>42</v>
      </c>
      <c r="E198" s="181" t="s">
        <v>52</v>
      </c>
    </row>
    <row r="199" spans="1:5" x14ac:dyDescent="0.35">
      <c r="A199" s="184">
        <v>1</v>
      </c>
      <c r="B199" s="207" t="s">
        <v>291</v>
      </c>
      <c r="C199" s="189" t="s">
        <v>171</v>
      </c>
      <c r="D199" s="208" t="s">
        <v>212</v>
      </c>
      <c r="E199" s="209">
        <v>500</v>
      </c>
    </row>
    <row r="200" spans="1:5" x14ac:dyDescent="0.35">
      <c r="A200" s="184">
        <v>2</v>
      </c>
      <c r="B200" s="207" t="s">
        <v>292</v>
      </c>
      <c r="C200" s="189" t="s">
        <v>171</v>
      </c>
      <c r="D200" s="208" t="s">
        <v>293</v>
      </c>
      <c r="E200" s="210">
        <v>150</v>
      </c>
    </row>
    <row r="201" spans="1:5" x14ac:dyDescent="0.35">
      <c r="A201" s="184">
        <v>3</v>
      </c>
      <c r="B201" s="207" t="s">
        <v>294</v>
      </c>
      <c r="C201" s="189" t="s">
        <v>171</v>
      </c>
      <c r="D201" s="208" t="s">
        <v>295</v>
      </c>
      <c r="E201" s="210">
        <v>1250</v>
      </c>
    </row>
    <row r="202" spans="1:5" x14ac:dyDescent="0.35">
      <c r="A202" s="184">
        <v>4</v>
      </c>
      <c r="B202" s="207" t="s">
        <v>296</v>
      </c>
      <c r="C202" s="211" t="s">
        <v>297</v>
      </c>
      <c r="D202" s="208" t="s">
        <v>210</v>
      </c>
      <c r="E202" s="210">
        <v>1000</v>
      </c>
    </row>
    <row r="203" spans="1:5" x14ac:dyDescent="0.35">
      <c r="A203" s="184">
        <v>5</v>
      </c>
      <c r="B203" s="207" t="s">
        <v>298</v>
      </c>
      <c r="C203" s="189" t="s">
        <v>297</v>
      </c>
      <c r="D203" s="208" t="s">
        <v>212</v>
      </c>
      <c r="E203" s="210">
        <v>500</v>
      </c>
    </row>
    <row r="204" spans="1:5" x14ac:dyDescent="0.35">
      <c r="A204" s="184">
        <v>6</v>
      </c>
      <c r="B204" s="207" t="s">
        <v>299</v>
      </c>
      <c r="C204" s="211" t="s">
        <v>297</v>
      </c>
      <c r="D204" s="208" t="s">
        <v>293</v>
      </c>
      <c r="E204" s="210">
        <v>500</v>
      </c>
    </row>
    <row r="205" spans="1:5" x14ac:dyDescent="0.35">
      <c r="A205" s="184">
        <v>7</v>
      </c>
      <c r="B205" s="207" t="s">
        <v>300</v>
      </c>
      <c r="C205" s="189" t="s">
        <v>297</v>
      </c>
      <c r="D205" s="208" t="s">
        <v>301</v>
      </c>
      <c r="E205" s="210">
        <v>5500</v>
      </c>
    </row>
    <row r="206" spans="1:5" x14ac:dyDescent="0.35">
      <c r="A206" s="184">
        <v>8</v>
      </c>
      <c r="B206" s="207" t="s">
        <v>302</v>
      </c>
      <c r="C206" s="189" t="s">
        <v>297</v>
      </c>
      <c r="D206" s="208" t="s">
        <v>295</v>
      </c>
      <c r="E206" s="210">
        <v>2500</v>
      </c>
    </row>
    <row r="207" spans="1:5" x14ac:dyDescent="0.35">
      <c r="A207" s="184">
        <v>9</v>
      </c>
      <c r="B207" s="207" t="s">
        <v>303</v>
      </c>
      <c r="C207" s="211" t="s">
        <v>304</v>
      </c>
      <c r="D207" s="208" t="s">
        <v>295</v>
      </c>
      <c r="E207" s="210">
        <v>2000</v>
      </c>
    </row>
    <row r="208" spans="1:5" x14ac:dyDescent="0.35">
      <c r="A208" s="184">
        <v>10</v>
      </c>
      <c r="B208" s="207" t="s">
        <v>305</v>
      </c>
      <c r="C208" s="189" t="s">
        <v>306</v>
      </c>
      <c r="D208" s="208" t="s">
        <v>212</v>
      </c>
      <c r="E208" s="212">
        <v>6000</v>
      </c>
    </row>
    <row r="209" spans="1:5" x14ac:dyDescent="0.35">
      <c r="A209" s="184">
        <v>11</v>
      </c>
      <c r="B209" s="207" t="s">
        <v>307</v>
      </c>
      <c r="C209" s="189" t="s">
        <v>306</v>
      </c>
      <c r="D209" s="208" t="s">
        <v>293</v>
      </c>
      <c r="E209" s="210">
        <v>700</v>
      </c>
    </row>
    <row r="210" spans="1:5" x14ac:dyDescent="0.35">
      <c r="A210" s="184">
        <v>12</v>
      </c>
      <c r="B210" s="207" t="s">
        <v>308</v>
      </c>
      <c r="C210" s="189" t="s">
        <v>306</v>
      </c>
      <c r="D210" s="208" t="s">
        <v>295</v>
      </c>
      <c r="E210" s="212">
        <v>21550</v>
      </c>
    </row>
    <row r="211" spans="1:5" x14ac:dyDescent="0.35">
      <c r="A211" s="184">
        <v>13</v>
      </c>
      <c r="B211" s="207" t="s">
        <v>309</v>
      </c>
      <c r="C211" s="189" t="s">
        <v>306</v>
      </c>
      <c r="D211" s="208" t="s">
        <v>301</v>
      </c>
      <c r="E211" s="212">
        <v>34100</v>
      </c>
    </row>
    <row r="212" spans="1:5" x14ac:dyDescent="0.35">
      <c r="A212" s="184">
        <v>14</v>
      </c>
      <c r="B212" s="207" t="s">
        <v>310</v>
      </c>
      <c r="C212" s="189" t="s">
        <v>311</v>
      </c>
      <c r="D212" s="208" t="s">
        <v>293</v>
      </c>
      <c r="E212" s="212">
        <v>50</v>
      </c>
    </row>
    <row r="213" spans="1:5" x14ac:dyDescent="0.35">
      <c r="A213" s="184">
        <v>15</v>
      </c>
      <c r="B213" s="207" t="s">
        <v>312</v>
      </c>
      <c r="C213" s="189" t="s">
        <v>311</v>
      </c>
      <c r="D213" s="208" t="s">
        <v>295</v>
      </c>
      <c r="E213" s="210">
        <v>750</v>
      </c>
    </row>
    <row r="214" spans="1:5" x14ac:dyDescent="0.35">
      <c r="A214" s="184">
        <v>16</v>
      </c>
      <c r="B214" s="207" t="s">
        <v>313</v>
      </c>
      <c r="C214" s="189" t="s">
        <v>311</v>
      </c>
      <c r="D214" s="208" t="s">
        <v>301</v>
      </c>
      <c r="E214" s="212">
        <v>600</v>
      </c>
    </row>
    <row r="215" spans="1:5" x14ac:dyDescent="0.35">
      <c r="A215" s="184">
        <v>17</v>
      </c>
      <c r="B215" s="207" t="s">
        <v>314</v>
      </c>
      <c r="C215" s="189" t="s">
        <v>315</v>
      </c>
      <c r="D215" s="208" t="s">
        <v>293</v>
      </c>
      <c r="E215" s="212">
        <v>550</v>
      </c>
    </row>
    <row r="216" spans="1:5" x14ac:dyDescent="0.35">
      <c r="A216" s="184">
        <v>18</v>
      </c>
      <c r="B216" s="207" t="s">
        <v>316</v>
      </c>
      <c r="C216" s="189" t="s">
        <v>315</v>
      </c>
      <c r="D216" s="208" t="s">
        <v>295</v>
      </c>
      <c r="E216" s="212">
        <v>6250</v>
      </c>
    </row>
    <row r="217" spans="1:5" x14ac:dyDescent="0.35">
      <c r="A217" s="184">
        <v>19</v>
      </c>
      <c r="B217" s="207" t="s">
        <v>317</v>
      </c>
      <c r="C217" s="189" t="s">
        <v>315</v>
      </c>
      <c r="D217" s="208" t="s">
        <v>301</v>
      </c>
      <c r="E217" s="212">
        <v>3700</v>
      </c>
    </row>
    <row r="218" spans="1:5" x14ac:dyDescent="0.35">
      <c r="A218" s="184">
        <v>20</v>
      </c>
      <c r="B218" s="207" t="s">
        <v>318</v>
      </c>
      <c r="C218" s="189" t="s">
        <v>319</v>
      </c>
      <c r="D218" s="208" t="s">
        <v>293</v>
      </c>
      <c r="E218" s="212">
        <v>150</v>
      </c>
    </row>
    <row r="219" spans="1:5" x14ac:dyDescent="0.35">
      <c r="A219" s="184">
        <v>21</v>
      </c>
      <c r="B219" s="207" t="s">
        <v>320</v>
      </c>
      <c r="C219" s="189" t="s">
        <v>319</v>
      </c>
      <c r="D219" s="208" t="s">
        <v>295</v>
      </c>
      <c r="E219" s="210">
        <v>6250</v>
      </c>
    </row>
    <row r="220" spans="1:5" x14ac:dyDescent="0.35">
      <c r="A220" s="184">
        <v>22</v>
      </c>
      <c r="B220" s="207" t="s">
        <v>321</v>
      </c>
      <c r="C220" s="189" t="s">
        <v>319</v>
      </c>
      <c r="D220" s="208" t="s">
        <v>301</v>
      </c>
      <c r="E220" s="212">
        <v>1500</v>
      </c>
    </row>
    <row r="221" spans="1:5" x14ac:dyDescent="0.35">
      <c r="A221" s="184">
        <v>23</v>
      </c>
      <c r="B221" s="207" t="s">
        <v>322</v>
      </c>
      <c r="C221" s="189" t="s">
        <v>323</v>
      </c>
      <c r="D221" s="208" t="s">
        <v>293</v>
      </c>
      <c r="E221" s="212">
        <v>250</v>
      </c>
    </row>
    <row r="222" spans="1:5" x14ac:dyDescent="0.35">
      <c r="A222" s="184">
        <v>24</v>
      </c>
      <c r="B222" s="207" t="s">
        <v>324</v>
      </c>
      <c r="C222" s="189" t="s">
        <v>323</v>
      </c>
      <c r="D222" s="208" t="s">
        <v>295</v>
      </c>
      <c r="E222" s="212">
        <v>2250</v>
      </c>
    </row>
    <row r="223" spans="1:5" x14ac:dyDescent="0.35">
      <c r="A223" s="184">
        <v>25</v>
      </c>
      <c r="B223" s="207" t="s">
        <v>325</v>
      </c>
      <c r="C223" s="189" t="s">
        <v>323</v>
      </c>
      <c r="D223" s="208" t="s">
        <v>301</v>
      </c>
      <c r="E223" s="210">
        <v>23550</v>
      </c>
    </row>
    <row r="224" spans="1:5" x14ac:dyDescent="0.35">
      <c r="A224" s="184">
        <v>26</v>
      </c>
      <c r="B224" s="207" t="s">
        <v>326</v>
      </c>
      <c r="C224" s="189" t="s">
        <v>323</v>
      </c>
      <c r="D224" s="208" t="s">
        <v>327</v>
      </c>
      <c r="E224" s="210">
        <v>500</v>
      </c>
    </row>
    <row r="225" spans="1:5" x14ac:dyDescent="0.35">
      <c r="A225" s="184">
        <v>27</v>
      </c>
      <c r="B225" s="207" t="s">
        <v>328</v>
      </c>
      <c r="C225" s="189" t="s">
        <v>176</v>
      </c>
      <c r="D225" s="208" t="s">
        <v>301</v>
      </c>
      <c r="E225" s="210">
        <v>1000</v>
      </c>
    </row>
    <row r="226" spans="1:5" x14ac:dyDescent="0.35">
      <c r="A226" s="184">
        <v>28</v>
      </c>
      <c r="B226" s="207" t="s">
        <v>329</v>
      </c>
      <c r="C226" s="189" t="s">
        <v>176</v>
      </c>
      <c r="D226" s="208" t="s">
        <v>327</v>
      </c>
      <c r="E226" s="210">
        <v>18750</v>
      </c>
    </row>
    <row r="227" spans="1:5" x14ac:dyDescent="0.35">
      <c r="A227" s="184">
        <v>29</v>
      </c>
      <c r="B227" s="207" t="s">
        <v>330</v>
      </c>
      <c r="C227" s="189" t="s">
        <v>331</v>
      </c>
      <c r="D227" s="208" t="s">
        <v>327</v>
      </c>
      <c r="E227" s="210">
        <v>7100</v>
      </c>
    </row>
    <row r="228" spans="1:5" x14ac:dyDescent="0.35">
      <c r="A228" s="184">
        <v>30</v>
      </c>
      <c r="B228" s="207" t="s">
        <v>332</v>
      </c>
      <c r="C228" s="189" t="s">
        <v>333</v>
      </c>
      <c r="D228" s="208" t="s">
        <v>212</v>
      </c>
      <c r="E228" s="210">
        <v>600</v>
      </c>
    </row>
    <row r="229" spans="1:5" x14ac:dyDescent="0.35">
      <c r="A229" s="184">
        <v>31</v>
      </c>
      <c r="B229" s="207" t="s">
        <v>334</v>
      </c>
      <c r="C229" s="189" t="s">
        <v>333</v>
      </c>
      <c r="D229" s="208" t="s">
        <v>293</v>
      </c>
      <c r="E229" s="210">
        <v>8250</v>
      </c>
    </row>
    <row r="230" spans="1:5" x14ac:dyDescent="0.35">
      <c r="A230" s="184">
        <v>32</v>
      </c>
      <c r="B230" s="207" t="s">
        <v>335</v>
      </c>
      <c r="C230" s="189" t="s">
        <v>333</v>
      </c>
      <c r="D230" s="208" t="s">
        <v>295</v>
      </c>
      <c r="E230" s="210">
        <v>11450</v>
      </c>
    </row>
    <row r="231" spans="1:5" x14ac:dyDescent="0.35">
      <c r="A231" s="184">
        <v>33</v>
      </c>
      <c r="B231" s="207" t="s">
        <v>336</v>
      </c>
      <c r="C231" s="189" t="s">
        <v>333</v>
      </c>
      <c r="D231" s="208" t="s">
        <v>301</v>
      </c>
      <c r="E231" s="210">
        <v>26500</v>
      </c>
    </row>
    <row r="232" spans="1:5" x14ac:dyDescent="0.35">
      <c r="A232" s="184">
        <v>34</v>
      </c>
      <c r="B232" s="207" t="s">
        <v>337</v>
      </c>
      <c r="C232" s="189" t="s">
        <v>333</v>
      </c>
      <c r="D232" s="208" t="s">
        <v>327</v>
      </c>
      <c r="E232" s="210">
        <v>37350</v>
      </c>
    </row>
    <row r="233" spans="1:5" x14ac:dyDescent="0.35">
      <c r="A233" s="184">
        <v>35</v>
      </c>
      <c r="B233" s="207" t="s">
        <v>338</v>
      </c>
      <c r="C233" s="189" t="s">
        <v>339</v>
      </c>
      <c r="D233" s="208" t="s">
        <v>295</v>
      </c>
      <c r="E233" s="210">
        <v>1250</v>
      </c>
    </row>
    <row r="234" spans="1:5" x14ac:dyDescent="0.35">
      <c r="A234" s="184">
        <v>36</v>
      </c>
      <c r="B234" s="207" t="s">
        <v>340</v>
      </c>
      <c r="C234" s="189" t="s">
        <v>339</v>
      </c>
      <c r="D234" s="208" t="s">
        <v>301</v>
      </c>
      <c r="E234" s="210">
        <v>6600</v>
      </c>
    </row>
    <row r="235" spans="1:5" x14ac:dyDescent="0.35">
      <c r="A235" s="184">
        <v>37</v>
      </c>
      <c r="B235" s="207" t="s">
        <v>341</v>
      </c>
      <c r="C235" s="189" t="s">
        <v>339</v>
      </c>
      <c r="D235" s="208" t="s">
        <v>327</v>
      </c>
      <c r="E235" s="210">
        <v>37350</v>
      </c>
    </row>
    <row r="236" spans="1:5" x14ac:dyDescent="0.35">
      <c r="A236" s="184">
        <v>38</v>
      </c>
      <c r="B236" s="207" t="s">
        <v>342</v>
      </c>
      <c r="C236" s="189" t="s">
        <v>343</v>
      </c>
      <c r="D236" s="208" t="s">
        <v>327</v>
      </c>
      <c r="E236" s="210">
        <v>500</v>
      </c>
    </row>
    <row r="237" spans="1:5" x14ac:dyDescent="0.35">
      <c r="A237" s="184">
        <v>39</v>
      </c>
      <c r="B237" s="207" t="s">
        <v>344</v>
      </c>
      <c r="C237" s="189" t="s">
        <v>345</v>
      </c>
      <c r="D237" s="208" t="s">
        <v>327</v>
      </c>
      <c r="E237" s="210">
        <v>15500</v>
      </c>
    </row>
    <row r="238" spans="1:5" x14ac:dyDescent="0.35">
      <c r="A238" s="184">
        <v>40</v>
      </c>
      <c r="B238" s="207" t="s">
        <v>346</v>
      </c>
      <c r="C238" s="189" t="s">
        <v>347</v>
      </c>
      <c r="D238" s="208" t="s">
        <v>295</v>
      </c>
      <c r="E238" s="212">
        <v>4700</v>
      </c>
    </row>
    <row r="239" spans="1:5" x14ac:dyDescent="0.35">
      <c r="A239" s="184">
        <v>41</v>
      </c>
      <c r="B239" s="207" t="s">
        <v>348</v>
      </c>
      <c r="C239" s="189" t="s">
        <v>347</v>
      </c>
      <c r="D239" s="208" t="s">
        <v>301</v>
      </c>
      <c r="E239" s="212">
        <v>35600</v>
      </c>
    </row>
    <row r="240" spans="1:5" x14ac:dyDescent="0.35">
      <c r="A240" s="184">
        <v>42</v>
      </c>
      <c r="B240" s="207" t="s">
        <v>349</v>
      </c>
      <c r="C240" s="189" t="s">
        <v>347</v>
      </c>
      <c r="D240" s="208" t="s">
        <v>327</v>
      </c>
      <c r="E240" s="212">
        <v>28200</v>
      </c>
    </row>
    <row r="241" spans="1:5" x14ac:dyDescent="0.35">
      <c r="A241" s="184">
        <v>43</v>
      </c>
      <c r="B241" s="207" t="s">
        <v>350</v>
      </c>
      <c r="C241" s="189" t="s">
        <v>351</v>
      </c>
      <c r="D241" s="208" t="s">
        <v>295</v>
      </c>
      <c r="E241" s="212">
        <v>200</v>
      </c>
    </row>
    <row r="242" spans="1:5" x14ac:dyDescent="0.35">
      <c r="A242" s="184">
        <v>44</v>
      </c>
      <c r="B242" s="207" t="s">
        <v>352</v>
      </c>
      <c r="C242" s="189" t="s">
        <v>351</v>
      </c>
      <c r="D242" s="208" t="s">
        <v>327</v>
      </c>
      <c r="E242" s="212">
        <v>1000</v>
      </c>
    </row>
    <row r="243" spans="1:5" x14ac:dyDescent="0.35">
      <c r="A243" s="184">
        <v>45</v>
      </c>
      <c r="B243" s="207" t="s">
        <v>353</v>
      </c>
      <c r="C243" s="189" t="s">
        <v>354</v>
      </c>
      <c r="D243" s="208" t="s">
        <v>212</v>
      </c>
      <c r="E243" s="212">
        <v>550</v>
      </c>
    </row>
    <row r="244" spans="1:5" x14ac:dyDescent="0.35">
      <c r="A244" s="184">
        <v>46</v>
      </c>
      <c r="B244" s="207" t="s">
        <v>355</v>
      </c>
      <c r="C244" s="189" t="s">
        <v>354</v>
      </c>
      <c r="D244" s="208" t="s">
        <v>327</v>
      </c>
      <c r="E244" s="212">
        <v>7150</v>
      </c>
    </row>
    <row r="245" spans="1:5" x14ac:dyDescent="0.35">
      <c r="A245" s="184">
        <v>47</v>
      </c>
      <c r="B245" s="207" t="s">
        <v>356</v>
      </c>
      <c r="C245" s="189" t="s">
        <v>354</v>
      </c>
      <c r="D245" s="208" t="s">
        <v>357</v>
      </c>
      <c r="E245" s="212">
        <v>15900</v>
      </c>
    </row>
    <row r="246" spans="1:5" x14ac:dyDescent="0.35">
      <c r="A246" s="184">
        <v>48</v>
      </c>
      <c r="B246" s="207" t="s">
        <v>358</v>
      </c>
      <c r="C246" s="189" t="s">
        <v>182</v>
      </c>
      <c r="D246" s="208" t="s">
        <v>327</v>
      </c>
      <c r="E246" s="212">
        <v>1000</v>
      </c>
    </row>
    <row r="247" spans="1:5" x14ac:dyDescent="0.35">
      <c r="A247" s="213">
        <v>49</v>
      </c>
      <c r="B247" s="214" t="s">
        <v>359</v>
      </c>
      <c r="C247" s="215" t="s">
        <v>182</v>
      </c>
      <c r="D247" s="216" t="s">
        <v>357</v>
      </c>
      <c r="E247" s="217">
        <v>5500</v>
      </c>
    </row>
    <row r="248" spans="1:5" x14ac:dyDescent="0.35">
      <c r="A248" s="184">
        <v>50</v>
      </c>
      <c r="B248" s="207" t="s">
        <v>360</v>
      </c>
      <c r="C248" s="189" t="s">
        <v>361</v>
      </c>
      <c r="D248" s="208">
        <v>4344</v>
      </c>
      <c r="E248" s="212">
        <v>3200</v>
      </c>
    </row>
    <row r="249" spans="1:5" x14ac:dyDescent="0.35">
      <c r="A249" s="184">
        <v>51</v>
      </c>
      <c r="B249" s="214" t="s">
        <v>362</v>
      </c>
      <c r="C249" s="189" t="s">
        <v>361</v>
      </c>
      <c r="D249" s="208">
        <v>4346</v>
      </c>
      <c r="E249" s="212">
        <v>6000</v>
      </c>
    </row>
    <row r="250" spans="1:5" x14ac:dyDescent="0.35">
      <c r="A250" s="213">
        <v>52</v>
      </c>
      <c r="B250" s="207" t="s">
        <v>363</v>
      </c>
      <c r="C250" s="189" t="s">
        <v>361</v>
      </c>
      <c r="D250" s="208">
        <v>4348</v>
      </c>
      <c r="E250" s="212">
        <v>5700</v>
      </c>
    </row>
    <row r="251" spans="1:5" x14ac:dyDescent="0.35">
      <c r="A251" s="184">
        <v>53</v>
      </c>
      <c r="B251" s="214" t="s">
        <v>364</v>
      </c>
      <c r="C251" s="189" t="s">
        <v>365</v>
      </c>
      <c r="D251" s="208">
        <v>4344</v>
      </c>
      <c r="E251" s="212">
        <v>3150</v>
      </c>
    </row>
    <row r="252" spans="1:5" x14ac:dyDescent="0.35">
      <c r="A252" s="184">
        <v>54</v>
      </c>
      <c r="B252" s="207" t="s">
        <v>366</v>
      </c>
      <c r="C252" s="189" t="s">
        <v>365</v>
      </c>
      <c r="D252" s="208">
        <v>4346</v>
      </c>
      <c r="E252" s="212">
        <v>24850</v>
      </c>
    </row>
    <row r="253" spans="1:5" ht="15" thickBot="1" x14ac:dyDescent="0.4">
      <c r="A253" s="184">
        <v>55</v>
      </c>
      <c r="B253" s="207" t="s">
        <v>367</v>
      </c>
      <c r="C253" s="189" t="s">
        <v>365</v>
      </c>
      <c r="D253" s="208">
        <v>4348</v>
      </c>
      <c r="E253" s="217">
        <v>45250</v>
      </c>
    </row>
    <row r="254" spans="1:5" ht="15" thickBot="1" x14ac:dyDescent="0.4">
      <c r="A254" s="218"/>
      <c r="B254" s="219"/>
      <c r="C254" s="220"/>
      <c r="D254" s="220"/>
      <c r="E254" s="221">
        <f>SUM(E199:E253)</f>
        <v>482750</v>
      </c>
    </row>
  </sheetData>
  <mergeCells count="22">
    <mergeCell ref="A137:E137"/>
    <mergeCell ref="A191:E191"/>
    <mergeCell ref="A192:E192"/>
    <mergeCell ref="A193:E193"/>
    <mergeCell ref="A75:B75"/>
    <mergeCell ref="A98:E98"/>
    <mergeCell ref="A99:E99"/>
    <mergeCell ref="A100:E100"/>
    <mergeCell ref="A135:E135"/>
    <mergeCell ref="A136:E136"/>
    <mergeCell ref="A39:E39"/>
    <mergeCell ref="A40:E40"/>
    <mergeCell ref="A43:B43"/>
    <mergeCell ref="A70:E70"/>
    <mergeCell ref="A71:E71"/>
    <mergeCell ref="A72:E72"/>
    <mergeCell ref="A4:E4"/>
    <mergeCell ref="A5:E5"/>
    <mergeCell ref="A6:E6"/>
    <mergeCell ref="G6:I6"/>
    <mergeCell ref="A9:B9"/>
    <mergeCell ref="A38:E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Libre Acceso</vt:lpstr>
      <vt:lpstr>Programas asistenciales</vt:lpstr>
      <vt:lpstr>Sorteos</vt:lpstr>
      <vt:lpstr>Impresion</vt:lpstr>
      <vt:lpstr>Comercialización</vt:lpstr>
      <vt:lpstr>Certificaciones</vt:lpstr>
      <vt:lpstr>Pago Premios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2023-04-12T21:07:52Z</dcterms:modified>
</cp:coreProperties>
</file>