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B4551F5-C722-47D3-8442-30AC470F33C5}" xr6:coauthVersionLast="47" xr6:coauthVersionMax="47" xr10:uidLastSave="{00000000-0000-0000-0000-000000000000}"/>
  <bookViews>
    <workbookView xWindow="-110" yWindow="-110" windowWidth="19420" windowHeight="10420" firstSheet="1" activeTab="6" xr2:uid="{00000000-000D-0000-FFFF-FFFF00000000}"/>
  </bookViews>
  <sheets>
    <sheet name="Programas asistenciales" sheetId="2" r:id="rId1"/>
    <sheet name="Sorteos" sheetId="3" r:id="rId2"/>
    <sheet name="Produccion" sheetId="11" r:id="rId3"/>
    <sheet name="Billete Electronico" sheetId="16" r:id="rId4"/>
    <sheet name="Libre Acceso" sheetId="13" r:id="rId5"/>
    <sheet name="Certificaciones" sheetId="17" r:id="rId6"/>
    <sheet name="Pago Premios" sheetId="15" r:id="rId7"/>
  </sheets>
  <definedNames>
    <definedName name="_xlnm._FilterDatabase" localSheetId="0" hidden="1">'Programas asistenciales'!$K$7:$L$7</definedName>
    <definedName name="_xlnm.Print_Area" localSheetId="3">'Billete Electronico'!#REF!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8" i="15" l="1"/>
  <c r="E221" i="15"/>
  <c r="E222" i="15" s="1"/>
  <c r="E223" i="15" s="1"/>
  <c r="E224" i="15" s="1"/>
  <c r="E225" i="15" s="1"/>
  <c r="E226" i="15" s="1"/>
  <c r="E227" i="15" s="1"/>
  <c r="E228" i="15" s="1"/>
  <c r="E229" i="15" s="1"/>
  <c r="E230" i="15" s="1"/>
  <c r="E231" i="15" s="1"/>
  <c r="E232" i="15" s="1"/>
  <c r="E233" i="15" s="1"/>
  <c r="E234" i="15" s="1"/>
  <c r="E235" i="15" s="1"/>
  <c r="E236" i="15" s="1"/>
  <c r="E237" i="15" s="1"/>
  <c r="E238" i="15" s="1"/>
  <c r="E239" i="15" s="1"/>
  <c r="E240" i="15" s="1"/>
  <c r="E241" i="15" s="1"/>
  <c r="E242" i="15" s="1"/>
  <c r="E243" i="15" s="1"/>
  <c r="E244" i="15" s="1"/>
  <c r="E245" i="15" s="1"/>
  <c r="E246" i="15" s="1"/>
  <c r="E247" i="15" s="1"/>
  <c r="E116" i="15"/>
  <c r="E117" i="15" s="1"/>
  <c r="E118" i="15" s="1"/>
  <c r="E119" i="15" s="1"/>
  <c r="E120" i="15" s="1"/>
  <c r="E121" i="15" s="1"/>
  <c r="E122" i="15" s="1"/>
  <c r="E123" i="15" s="1"/>
  <c r="E124" i="15" s="1"/>
  <c r="E125" i="15" s="1"/>
  <c r="E126" i="15" s="1"/>
  <c r="E127" i="15" s="1"/>
  <c r="E128" i="15" s="1"/>
  <c r="E129" i="15" s="1"/>
  <c r="E130" i="15" s="1"/>
  <c r="E131" i="15" s="1"/>
  <c r="E132" i="15" s="1"/>
  <c r="E133" i="15" s="1"/>
  <c r="E134" i="15" s="1"/>
  <c r="E135" i="15" s="1"/>
  <c r="E136" i="15" s="1"/>
  <c r="E137" i="15" s="1"/>
  <c r="E138" i="15" s="1"/>
  <c r="E139" i="15" s="1"/>
  <c r="E140" i="15" s="1"/>
  <c r="E141" i="15" s="1"/>
  <c r="E142" i="15" s="1"/>
  <c r="E143" i="15" s="1"/>
  <c r="E144" i="15" s="1"/>
  <c r="E145" i="15" s="1"/>
  <c r="E146" i="15" s="1"/>
  <c r="E147" i="15" s="1"/>
  <c r="E148" i="15" s="1"/>
  <c r="E149" i="15" s="1"/>
  <c r="E150" i="15" s="1"/>
  <c r="E151" i="15" s="1"/>
  <c r="E152" i="15" s="1"/>
  <c r="E153" i="15" s="1"/>
  <c r="E154" i="15" s="1"/>
  <c r="E155" i="15" s="1"/>
  <c r="E156" i="15" s="1"/>
  <c r="E157" i="15" s="1"/>
  <c r="E158" i="15" s="1"/>
  <c r="E159" i="15" s="1"/>
  <c r="E160" i="15" s="1"/>
  <c r="E161" i="15" s="1"/>
  <c r="E162" i="15" s="1"/>
  <c r="E163" i="15" s="1"/>
  <c r="E164" i="15" s="1"/>
  <c r="E165" i="15" s="1"/>
  <c r="E166" i="15" s="1"/>
  <c r="E167" i="15" s="1"/>
  <c r="E168" i="15" s="1"/>
  <c r="E169" i="15" s="1"/>
  <c r="E170" i="15" s="1"/>
  <c r="E171" i="15" s="1"/>
  <c r="E172" i="15" s="1"/>
  <c r="E173" i="15" s="1"/>
  <c r="E174" i="15" s="1"/>
  <c r="E175" i="15" s="1"/>
  <c r="E176" i="15" s="1"/>
  <c r="E177" i="15" s="1"/>
  <c r="E178" i="15" s="1"/>
  <c r="E179" i="15" s="1"/>
  <c r="E180" i="15" s="1"/>
  <c r="E181" i="15" s="1"/>
  <c r="E182" i="15" s="1"/>
  <c r="E183" i="15" s="1"/>
  <c r="E184" i="15" s="1"/>
  <c r="E185" i="15" s="1"/>
  <c r="E186" i="15" s="1"/>
  <c r="E187" i="15" s="1"/>
  <c r="E188" i="15" s="1"/>
  <c r="E189" i="15" s="1"/>
  <c r="E190" i="15" s="1"/>
  <c r="E191" i="15" s="1"/>
  <c r="E192" i="15" s="1"/>
  <c r="E193" i="15" s="1"/>
  <c r="E194" i="15" s="1"/>
  <c r="E195" i="15" s="1"/>
  <c r="E196" i="15" s="1"/>
  <c r="E197" i="15" s="1"/>
  <c r="E198" i="15" s="1"/>
  <c r="E199" i="15" s="1"/>
  <c r="E200" i="15" s="1"/>
  <c r="E201" i="15" s="1"/>
  <c r="E202" i="15" s="1"/>
  <c r="E203" i="15" s="1"/>
  <c r="E204" i="15" s="1"/>
  <c r="E205" i="15" s="1"/>
  <c r="E206" i="15" s="1"/>
  <c r="E207" i="15" s="1"/>
  <c r="E208" i="15" s="1"/>
  <c r="E209" i="15" s="1"/>
  <c r="E210" i="15" s="1"/>
  <c r="E211" i="15" s="1"/>
  <c r="E212" i="15" s="1"/>
  <c r="E213" i="15" s="1"/>
  <c r="E214" i="15" s="1"/>
  <c r="E215" i="15" s="1"/>
  <c r="E216" i="15" s="1"/>
  <c r="E217" i="15" s="1"/>
  <c r="E218" i="15" s="1"/>
  <c r="E219" i="15" s="1"/>
  <c r="E11" i="15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E96" i="15" s="1"/>
  <c r="E97" i="15" s="1"/>
  <c r="E98" i="15" s="1"/>
  <c r="E99" i="15" s="1"/>
  <c r="E100" i="15" s="1"/>
  <c r="E101" i="15" s="1"/>
  <c r="E102" i="15" s="1"/>
  <c r="E103" i="15" s="1"/>
  <c r="E104" i="15" s="1"/>
  <c r="E105" i="15" s="1"/>
  <c r="E106" i="15" s="1"/>
  <c r="E107" i="15" s="1"/>
  <c r="E108" i="15" s="1"/>
  <c r="E109" i="15" s="1"/>
  <c r="E110" i="15" s="1"/>
  <c r="E111" i="15" s="1"/>
  <c r="E112" i="15" s="1"/>
  <c r="E113" i="15" s="1"/>
  <c r="E114" i="15" s="1"/>
  <c r="C114" i="15"/>
  <c r="B23" i="15"/>
  <c r="B24" i="15" s="1"/>
  <c r="B25" i="15" s="1"/>
  <c r="B26" i="15" s="1"/>
  <c r="B27" i="15" s="1"/>
  <c r="B28" i="15" s="1"/>
  <c r="B29" i="15" s="1"/>
  <c r="B21" i="15"/>
  <c r="B11" i="15"/>
  <c r="B12" i="15" s="1"/>
  <c r="B13" i="15" s="1"/>
  <c r="B14" i="15" s="1"/>
  <c r="B15" i="15" s="1"/>
  <c r="B16" i="15" s="1"/>
  <c r="B17" i="15" s="1"/>
  <c r="B18" i="15" s="1"/>
  <c r="B19" i="15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N11" i="15" l="1"/>
  <c r="A76" i="15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K16" i="15" l="1"/>
  <c r="N12" i="15" s="1"/>
  <c r="Q16" i="11"/>
  <c r="C9" i="17"/>
  <c r="C26" i="11"/>
  <c r="G9" i="11"/>
  <c r="D37" i="2"/>
  <c r="D35" i="2"/>
  <c r="C37" i="2"/>
  <c r="C13" i="16" l="1"/>
  <c r="Q14" i="11"/>
  <c r="N9" i="11"/>
  <c r="Q9" i="11" s="1"/>
  <c r="N10" i="11"/>
  <c r="Q10" i="11" s="1"/>
  <c r="N11" i="11"/>
  <c r="Q11" i="11" s="1"/>
  <c r="N12" i="11"/>
  <c r="Q12" i="11" s="1"/>
  <c r="N13" i="11"/>
  <c r="Q13" i="11" s="1"/>
  <c r="N14" i="11"/>
  <c r="N15" i="11"/>
  <c r="G10" i="11"/>
  <c r="G11" i="11"/>
  <c r="G12" i="11"/>
  <c r="G13" i="11"/>
  <c r="N13" i="15"/>
  <c r="E21" i="13"/>
  <c r="D21" i="13"/>
  <c r="C21" i="13"/>
  <c r="Q15" i="11" l="1"/>
  <c r="G15" i="11"/>
  <c r="G14" i="11"/>
  <c r="D20" i="3" l="1"/>
  <c r="C20" i="3"/>
  <c r="C9" i="3"/>
  <c r="O12" i="15" l="1"/>
  <c r="O11" i="15"/>
  <c r="O13" i="15" l="1"/>
  <c r="E44" i="13" l="1"/>
  <c r="D44" i="13"/>
  <c r="F17" i="13"/>
  <c r="F18" i="13"/>
  <c r="F19" i="13"/>
  <c r="F20" i="13"/>
  <c r="F16" i="13"/>
  <c r="F21" i="13" l="1"/>
  <c r="C12" i="3" l="1"/>
  <c r="F19" i="2" l="1"/>
  <c r="C36" i="2" s="1"/>
  <c r="F18" i="2"/>
  <c r="C35" i="2" s="1"/>
  <c r="F10" i="2"/>
  <c r="F9" i="2"/>
  <c r="D36" i="2" l="1"/>
  <c r="F20" i="2"/>
  <c r="F11" i="2"/>
</calcChain>
</file>

<file path=xl/sharedStrings.xml><?xml version="1.0" encoding="utf-8"?>
<sst xmlns="http://schemas.openxmlformats.org/spreadsheetml/2006/main" count="164" uniqueCount="114">
  <si>
    <t xml:space="preserve">                                                                  </t>
  </si>
  <si>
    <t>OFICINA DE LIBRE ACCESO A LA INFORMACIÓN PÚBLICA</t>
  </si>
  <si>
    <t>Estadísticas y Balance de Gestión OAI</t>
  </si>
  <si>
    <t xml:space="preserve">    MEDIOS DE  INFORMACIÓNES REQUERIDAS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</si>
  <si>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</si>
  <si>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</si>
  <si>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</si>
  <si>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</si>
  <si>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</si>
  <si>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</si>
  <si>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</si>
  <si>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 xml:space="preserve">Descripción </t>
  </si>
  <si>
    <t>Portal Único de Solicitud de Acceso a la Información Pública (SAIP)</t>
  </si>
  <si>
    <t>Sistema de Administración de Denuncias, Quejas, Reclamaciones y Sugerencias 311</t>
  </si>
  <si>
    <t>Presencial</t>
  </si>
  <si>
    <t>Llamadas recibidas para otras informaciones</t>
  </si>
  <si>
    <t>Correos recibidos para otras informaciones</t>
  </si>
  <si>
    <t xml:space="preserve">Desglose por Sexo </t>
  </si>
  <si>
    <t>Mes</t>
  </si>
  <si>
    <t>Mujeres</t>
  </si>
  <si>
    <t>Hombres</t>
  </si>
  <si>
    <t>Total</t>
  </si>
  <si>
    <t>%</t>
  </si>
  <si>
    <t>Cantidad</t>
  </si>
  <si>
    <t>Femenino</t>
  </si>
  <si>
    <t>Masculino</t>
  </si>
  <si>
    <t>AYUDAS UNICAS</t>
  </si>
  <si>
    <t>PERSONAS</t>
  </si>
  <si>
    <t>ORGANIZACIONES SOCIALES</t>
  </si>
  <si>
    <t>Item</t>
  </si>
  <si>
    <t>MES</t>
  </si>
  <si>
    <t>CANTIDAD DE PERSONAS BENEFICIADAS POR SEXO</t>
  </si>
  <si>
    <t>SEXO</t>
  </si>
  <si>
    <t>Sexo</t>
  </si>
  <si>
    <t>TIPO DE SORTEO</t>
  </si>
  <si>
    <t>CANTIDAD</t>
  </si>
  <si>
    <t>Bancas de Lotería</t>
  </si>
  <si>
    <t>Billetes</t>
  </si>
  <si>
    <t>PRODUCIDOS</t>
  </si>
  <si>
    <t>REHECHOS</t>
  </si>
  <si>
    <t>DESPACHADOS</t>
  </si>
  <si>
    <t>DEVUELTOS</t>
  </si>
  <si>
    <t>VENDIDOS</t>
  </si>
  <si>
    <t>TOTAL</t>
  </si>
  <si>
    <t>Ortopédicas</t>
  </si>
  <si>
    <t>SORTEO</t>
  </si>
  <si>
    <t xml:space="preserve">PRODUCCIÓN </t>
  </si>
  <si>
    <t xml:space="preserve">   COMERCIALIZACIÓN </t>
  </si>
  <si>
    <t>CANTIDAD DESPACHADA (BILLETES)</t>
  </si>
  <si>
    <t>NO DESPACHADOS (BILLETES)</t>
  </si>
  <si>
    <t>% COMERCIALIZADO</t>
  </si>
  <si>
    <t xml:space="preserve">       </t>
  </si>
  <si>
    <t xml:space="preserve">Tipo </t>
  </si>
  <si>
    <t>Económicas</t>
  </si>
  <si>
    <t xml:space="preserve"> </t>
  </si>
  <si>
    <t>Julio</t>
  </si>
  <si>
    <t>Agosto</t>
  </si>
  <si>
    <t>Septiembre</t>
  </si>
  <si>
    <t>De 61-100 años</t>
  </si>
  <si>
    <t>BILLETES TRITURADOS SIN NUMERAR
(RESMAS 8 1/2 X 11)</t>
  </si>
  <si>
    <t>Sorteo</t>
  </si>
  <si>
    <t>MONTO</t>
  </si>
  <si>
    <t>Sorteo Especial de Navidad</t>
  </si>
  <si>
    <t>Octubre</t>
  </si>
  <si>
    <t>Noviembre</t>
  </si>
  <si>
    <t>Diciembre</t>
  </si>
  <si>
    <t>Totales</t>
  </si>
  <si>
    <t>Sorteo 4330</t>
  </si>
  <si>
    <t>Sorteo 4331</t>
  </si>
  <si>
    <t>PROMEDIO</t>
  </si>
  <si>
    <t>octubre - diciembre 2022</t>
  </si>
  <si>
    <t>Llamadas recibidas para Información del Listado de las Bancas de Lotería registradas durante el proceso de Regularización</t>
  </si>
  <si>
    <t>Correos recibidos para Información del Listado de las Bancas de Lotería registradas durante el proceso de Regularización</t>
  </si>
  <si>
    <t>Llamadas recibidas para Información de los puntos de ventas del Billete Extraordinario de Navidad 2022</t>
  </si>
  <si>
    <t>Correos recibidos para Información de los números ganadores del Sorteo Extraordinario de Navidad 2022</t>
  </si>
  <si>
    <t>Llamadas recibidas para Información de los números ganadores del Sorteo Extraordinario de Navidad 2022</t>
  </si>
  <si>
    <t>OCTUBRE - DICIEMBRE 2022</t>
  </si>
  <si>
    <t>octubre</t>
  </si>
  <si>
    <t>noviembre</t>
  </si>
  <si>
    <t>diciembre</t>
  </si>
  <si>
    <t>De 11 a 60 años</t>
  </si>
  <si>
    <t>Sorteo 4325</t>
  </si>
  <si>
    <t>Sorteo 4326</t>
  </si>
  <si>
    <t>Sorteo 4327</t>
  </si>
  <si>
    <t>Sorteo 4328</t>
  </si>
  <si>
    <t>Sorteo 4329</t>
  </si>
  <si>
    <t>Cantidad Vendida</t>
  </si>
  <si>
    <t>Rango de Edad</t>
  </si>
  <si>
    <t>CANTIDAD DE SORTEOS</t>
  </si>
  <si>
    <t>VISITAS AL SALON DE SORTEOS</t>
  </si>
  <si>
    <t>CALIDAD EN LA PRODUCCIÓN</t>
  </si>
  <si>
    <t>TIPO DE PUBLICIDAD</t>
  </si>
  <si>
    <t>Volantes</t>
  </si>
  <si>
    <t>Afiches</t>
  </si>
  <si>
    <t>Premios Pendientes Por Reclamar</t>
  </si>
  <si>
    <t>Sorteos</t>
  </si>
  <si>
    <t>Viviendas</t>
  </si>
  <si>
    <t>TIPO DE CERTIFICACION</t>
  </si>
  <si>
    <t>CERTIFICACIONES</t>
  </si>
  <si>
    <t>Premios menores pagados</t>
  </si>
  <si>
    <t>PUBLICIDAD IMPRESA</t>
  </si>
  <si>
    <t>octubre - diciembre  2022</t>
  </si>
  <si>
    <t>PROGRAMAS ASISTENCIALES</t>
  </si>
  <si>
    <t>SORTEOS</t>
  </si>
  <si>
    <t>PRODUCCION DE BILLETES</t>
  </si>
  <si>
    <t>COMERCIALIZACION DE BILLETES</t>
  </si>
  <si>
    <t>IMPRESIÓN DE PUBLICIDAD</t>
  </si>
  <si>
    <t>VENTA DE BILLETE ELECTRONICO</t>
  </si>
  <si>
    <t>PREMIOS PENDIENTES POR PAGAR</t>
  </si>
  <si>
    <t>No. Sorteo</t>
  </si>
  <si>
    <t>Monto (RD$)</t>
  </si>
  <si>
    <t>PREMIOS MENORES PAGADOS</t>
  </si>
  <si>
    <t xml:space="preserve">No. </t>
  </si>
  <si>
    <t>Monto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</si>
</sst>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family val="2"/>
    </font>
    <font>
      <b/>
      <sz val="12"/>
      <color theme="1"/>
      <name val="Calibri"/>
    </font>
    <font>
      <sz val="12"/>
      <color theme="1"/>
      <name val="Calibri"/>
    </font>
    <font>
      <b/>
      <sz val="12"/>
      <color theme="1"/>
      <name val="Calibri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rgb="FF8EAADB"/>
      </patternFill>
    </fill>
    <fill>
      <patternFill patternType="solid">
        <fgColor theme="9" tint="0.59999389629810485"/>
        <bgColor rgb="FF00CC99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9" fontId="0" fillId="0" borderId="0" xfId="2" applyFont="1"/>
    <xf numFmtId="10" fontId="0" fillId="0" borderId="0" xfId="2" applyNumberFormat="1" applyFont="1"/>
    <xf numFmtId="0" fontId="13" fillId="0" borderId="10" xfId="0" applyFont="1" applyBorder="1"/>
    <xf numFmtId="0" fontId="13" fillId="0" borderId="9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0" fontId="2" fillId="0" borderId="0" xfId="0" applyFont="1"/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16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0" borderId="12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1" xfId="0" applyBorder="1"/>
    <xf numFmtId="0" fontId="2" fillId="0" borderId="22" xfId="0" applyFont="1" applyBorder="1" applyAlignment="1">
      <alignment horizontal="center"/>
    </xf>
    <xf numFmtId="9" fontId="0" fillId="0" borderId="18" xfId="2" applyFont="1" applyBorder="1"/>
    <xf numFmtId="0" fontId="17" fillId="0" borderId="9" xfId="3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Alignment="1">
      <alignment wrapText="1"/>
    </xf>
    <xf numFmtId="0" fontId="0" fillId="0" borderId="26" xfId="0" applyBorder="1"/>
    <xf numFmtId="10" fontId="18" fillId="0" borderId="11" xfId="2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0" xfId="3" applyFont="1" applyBorder="1" applyAlignment="1">
      <alignment horizontal="center" vertical="center" wrapText="1"/>
    </xf>
    <xf numFmtId="10" fontId="0" fillId="0" borderId="0" xfId="0" applyNumberFormat="1"/>
    <xf numFmtId="164" fontId="0" fillId="0" borderId="0" xfId="1" applyNumberFormat="1" applyFont="1"/>
    <xf numFmtId="9" fontId="0" fillId="0" borderId="18" xfId="2" applyFont="1" applyBorder="1" applyAlignment="1">
      <alignment horizontal="center"/>
    </xf>
    <xf numFmtId="0" fontId="0" fillId="0" borderId="28" xfId="0" applyBorder="1"/>
    <xf numFmtId="0" fontId="2" fillId="0" borderId="19" xfId="0" applyFont="1" applyBorder="1"/>
    <xf numFmtId="0" fontId="2" fillId="0" borderId="22" xfId="0" applyFont="1" applyBorder="1"/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/>
    </xf>
    <xf numFmtId="4" fontId="18" fillId="0" borderId="28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/>
    </xf>
    <xf numFmtId="10" fontId="25" fillId="0" borderId="28" xfId="2" applyNumberFormat="1" applyFont="1" applyBorder="1" applyAlignment="1">
      <alignment horizontal="center"/>
    </xf>
    <xf numFmtId="0" fontId="0" fillId="0" borderId="22" xfId="0" applyBorder="1"/>
    <xf numFmtId="10" fontId="23" fillId="0" borderId="22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9" fontId="0" fillId="0" borderId="27" xfId="2" applyFont="1" applyBorder="1"/>
    <xf numFmtId="9" fontId="2" fillId="0" borderId="20" xfId="0" applyNumberFormat="1" applyFont="1" applyBorder="1"/>
    <xf numFmtId="3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3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0" fontId="18" fillId="0" borderId="14" xfId="2" applyNumberFormat="1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164" fontId="23" fillId="0" borderId="19" xfId="1" applyNumberFormat="1" applyFont="1" applyBorder="1" applyAlignment="1">
      <alignment horizontal="center"/>
    </xf>
    <xf numFmtId="164" fontId="25" fillId="0" borderId="17" xfId="1" applyNumberFormat="1" applyFont="1" applyBorder="1" applyAlignment="1">
      <alignment horizontal="center"/>
    </xf>
    <xf numFmtId="164" fontId="25" fillId="0" borderId="26" xfId="1" applyNumberFormat="1" applyFont="1" applyBorder="1" applyAlignment="1">
      <alignment horizontal="center"/>
    </xf>
    <xf numFmtId="164" fontId="23" fillId="0" borderId="20" xfId="1" applyNumberFormat="1" applyFont="1" applyBorder="1" applyAlignment="1">
      <alignment horizontal="center"/>
    </xf>
    <xf numFmtId="3" fontId="26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3" fillId="0" borderId="19" xfId="0" applyFont="1" applyBorder="1"/>
    <xf numFmtId="0" fontId="25" fillId="0" borderId="17" xfId="0" applyFont="1" applyBorder="1"/>
    <xf numFmtId="0" fontId="25" fillId="0" borderId="18" xfId="0" applyFont="1" applyBorder="1"/>
    <xf numFmtId="0" fontId="25" fillId="0" borderId="9" xfId="0" applyFont="1" applyBorder="1"/>
    <xf numFmtId="0" fontId="25" fillId="0" borderId="11" xfId="0" applyFont="1" applyBorder="1"/>
    <xf numFmtId="0" fontId="25" fillId="0" borderId="26" xfId="0" applyFont="1" applyBorder="1"/>
    <xf numFmtId="0" fontId="25" fillId="0" borderId="27" xfId="0" applyFont="1" applyBorder="1"/>
    <xf numFmtId="164" fontId="23" fillId="0" borderId="30" xfId="1" applyNumberFormat="1" applyFont="1" applyBorder="1" applyAlignment="1"/>
    <xf numFmtId="9" fontId="0" fillId="0" borderId="27" xfId="2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9" fontId="2" fillId="0" borderId="20" xfId="2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23" fillId="4" borderId="19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16" fillId="3" borderId="6" xfId="3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16" fillId="2" borderId="1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/>
    </xf>
    <xf numFmtId="0" fontId="23" fillId="4" borderId="3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3" fillId="0" borderId="0" xfId="0" applyFont="1" applyAlignment="1"/>
    <xf numFmtId="43" fontId="0" fillId="0" borderId="0" xfId="1" applyFont="1"/>
    <xf numFmtId="43" fontId="0" fillId="0" borderId="0" xfId="0" applyNumberFormat="1"/>
    <xf numFmtId="0" fontId="0" fillId="0" borderId="0" xfId="1" applyNumberFormat="1" applyFont="1"/>
    <xf numFmtId="43" fontId="30" fillId="0" borderId="0" xfId="1" applyFont="1"/>
    <xf numFmtId="43" fontId="0" fillId="0" borderId="0" xfId="1" applyFont="1" applyAlignment="1">
      <alignment horizontal="center"/>
    </xf>
    <xf numFmtId="43" fontId="2" fillId="0" borderId="0" xfId="1" applyFont="1"/>
    <xf numFmtId="0" fontId="0" fillId="0" borderId="9" xfId="1" applyNumberFormat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2" fillId="0" borderId="14" xfId="1" applyFont="1" applyBorder="1" applyAlignment="1">
      <alignment horizontal="center"/>
    </xf>
    <xf numFmtId="0" fontId="0" fillId="0" borderId="17" xfId="1" applyNumberFormat="1" applyFont="1" applyBorder="1" applyAlignment="1">
      <alignment horizontal="center"/>
    </xf>
    <xf numFmtId="43" fontId="0" fillId="0" borderId="18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0" fontId="2" fillId="0" borderId="20" xfId="1" applyNumberFormat="1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12" xfId="1" applyNumberFormat="1" applyFont="1" applyBorder="1" applyAlignment="1">
      <alignment horizontal="center"/>
    </xf>
    <xf numFmtId="164" fontId="2" fillId="0" borderId="0" xfId="1" applyNumberFormat="1" applyFont="1"/>
    <xf numFmtId="43" fontId="2" fillId="0" borderId="0" xfId="1" applyNumberFormat="1" applyFont="1"/>
    <xf numFmtId="43" fontId="23" fillId="0" borderId="0" xfId="1" applyFont="1" applyAlignment="1">
      <alignment horizontal="center"/>
    </xf>
  </cellXfs>
  <cellStyles count="6">
    <cellStyle name="Millares" xfId="1" builtinId="3"/>
    <cellStyle name="Millares 2" xfId="5" xr:uid="{B9E2A155-1DD2-4254-ADEE-0FCD89DED3D8}"/>
    <cellStyle name="Normal" xfId="0" builtinId="0"/>
    <cellStyle name="Normal 2" xfId="3" xr:uid="{23BA7747-F0F0-4EE2-9D24-961FA578BF4A}"/>
    <cellStyle name="Porcentaje" xfId="2" builtinId="5"/>
    <cellStyle name="Porcentaje 2" xfId="4" xr:uid="{59997330-2965-4E4E-88D0-BBCB51184A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50"/>
  <sheetViews>
    <sheetView zoomScale="115" zoomScaleNormal="115" workbookViewId="0">
      <selection activeCell="D35" sqref="D35"/>
    </sheetView>
  </sheetViews>
  <sheetFormatPr baseColWidth="10" defaultColWidth="11.453125" defaultRowHeight="14.5" x14ac:dyDescent="0.35"/>
  <cols>
    <col min="2" max="2" width="26.26953125" bestFit="1" customWidth="1"/>
    <col min="10" max="10" width="20.7265625" customWidth="1"/>
    <col min="14" max="14" width="17.54296875" bestFit="1" customWidth="1"/>
  </cols>
  <sheetData>
    <row r="2" spans="2:11" x14ac:dyDescent="0.35">
      <c r="B2" s="155" t="s">
        <v>102</v>
      </c>
      <c r="C2" s="155"/>
      <c r="D2" s="155"/>
      <c r="E2" s="155"/>
      <c r="F2" s="155"/>
    </row>
    <row r="3" spans="2:11" x14ac:dyDescent="0.35">
      <c r="B3" s="155"/>
      <c r="C3" s="155"/>
      <c r="D3" s="155"/>
      <c r="E3" s="155"/>
      <c r="F3" s="155"/>
    </row>
    <row r="6" spans="2:11" ht="15" thickBot="1" x14ac:dyDescent="0.4">
      <c r="B6" s="122" t="s">
        <v>26</v>
      </c>
      <c r="C6" s="122"/>
      <c r="D6" s="122"/>
      <c r="E6" s="122"/>
      <c r="F6" s="122"/>
    </row>
    <row r="7" spans="2:11" ht="15.75" customHeight="1" thickBot="1" x14ac:dyDescent="0.4">
      <c r="B7" s="25"/>
      <c r="C7" s="158" t="s">
        <v>30</v>
      </c>
      <c r="D7" s="159"/>
      <c r="E7" s="159"/>
      <c r="F7" s="160"/>
      <c r="J7" s="44"/>
      <c r="K7" s="44"/>
    </row>
    <row r="8" spans="2:11" x14ac:dyDescent="0.35">
      <c r="B8" s="26" t="s">
        <v>29</v>
      </c>
      <c r="C8" s="156" t="s">
        <v>77</v>
      </c>
      <c r="D8" s="156" t="s">
        <v>78</v>
      </c>
      <c r="E8" s="156" t="s">
        <v>79</v>
      </c>
      <c r="F8" s="157" t="s">
        <v>21</v>
      </c>
    </row>
    <row r="9" spans="2:11" x14ac:dyDescent="0.35">
      <c r="B9" s="20" t="s">
        <v>27</v>
      </c>
      <c r="C9" s="19">
        <v>1</v>
      </c>
      <c r="D9" s="19">
        <v>3</v>
      </c>
      <c r="E9" s="19">
        <v>4</v>
      </c>
      <c r="F9" s="21">
        <f>SUM(C9:E9)</f>
        <v>8</v>
      </c>
    </row>
    <row r="10" spans="2:11" ht="15" thickBot="1" x14ac:dyDescent="0.4">
      <c r="B10" s="22" t="s">
        <v>28</v>
      </c>
      <c r="C10" s="23">
        <v>1</v>
      </c>
      <c r="D10" s="23">
        <v>2</v>
      </c>
      <c r="E10" s="23">
        <v>2</v>
      </c>
      <c r="F10" s="24">
        <f>SUM(C10:E10)</f>
        <v>5</v>
      </c>
    </row>
    <row r="11" spans="2:11" ht="15" thickBot="1" x14ac:dyDescent="0.4">
      <c r="F11" s="28">
        <f>SUM(F9:F10)</f>
        <v>13</v>
      </c>
    </row>
    <row r="15" spans="2:11" x14ac:dyDescent="0.35">
      <c r="B15" s="122" t="s">
        <v>31</v>
      </c>
      <c r="C15" s="122"/>
      <c r="D15" s="122"/>
      <c r="E15" s="122"/>
      <c r="F15" s="122"/>
    </row>
    <row r="16" spans="2:11" ht="15" thickBot="1" x14ac:dyDescent="0.4">
      <c r="C16" s="123" t="s">
        <v>30</v>
      </c>
      <c r="D16" s="123"/>
      <c r="E16" s="123"/>
      <c r="F16" s="123"/>
    </row>
    <row r="17" spans="2:6" x14ac:dyDescent="0.35">
      <c r="B17" s="32" t="s">
        <v>32</v>
      </c>
      <c r="C17" s="27" t="s">
        <v>77</v>
      </c>
      <c r="D17" s="27" t="s">
        <v>78</v>
      </c>
      <c r="E17" s="27" t="s">
        <v>79</v>
      </c>
      <c r="F17" s="33" t="s">
        <v>21</v>
      </c>
    </row>
    <row r="18" spans="2:6" x14ac:dyDescent="0.35">
      <c r="B18" s="29" t="s">
        <v>24</v>
      </c>
      <c r="C18" s="14">
        <v>1</v>
      </c>
      <c r="D18" s="14">
        <v>1</v>
      </c>
      <c r="E18" s="14">
        <v>2</v>
      </c>
      <c r="F18" s="15">
        <f>SUM(C18:E18)</f>
        <v>4</v>
      </c>
    </row>
    <row r="19" spans="2:6" ht="15" thickBot="1" x14ac:dyDescent="0.4">
      <c r="B19" s="30" t="s">
        <v>25</v>
      </c>
      <c r="C19" s="31">
        <v>0</v>
      </c>
      <c r="D19" s="31">
        <v>2</v>
      </c>
      <c r="E19" s="31">
        <v>2</v>
      </c>
      <c r="F19" s="16">
        <f>SUM(C19:E19)</f>
        <v>4</v>
      </c>
    </row>
    <row r="20" spans="2:6" ht="15" thickBot="1" x14ac:dyDescent="0.4">
      <c r="F20" s="28">
        <f>SUM(F18:F19)</f>
        <v>8</v>
      </c>
    </row>
    <row r="23" spans="2:6" ht="15" thickBot="1" x14ac:dyDescent="0.4"/>
    <row r="24" spans="2:6" ht="15" thickBot="1" x14ac:dyDescent="0.4">
      <c r="B24" s="37" t="s">
        <v>87</v>
      </c>
      <c r="C24" s="38" t="s">
        <v>23</v>
      </c>
    </row>
    <row r="25" spans="2:6" x14ac:dyDescent="0.35">
      <c r="B25" s="34" t="s">
        <v>80</v>
      </c>
      <c r="C25" s="35">
        <v>3</v>
      </c>
    </row>
    <row r="26" spans="2:6" ht="15" thickBot="1" x14ac:dyDescent="0.4">
      <c r="B26" s="30" t="s">
        <v>58</v>
      </c>
      <c r="C26" s="16">
        <v>5</v>
      </c>
    </row>
    <row r="28" spans="2:6" ht="15" thickBot="1" x14ac:dyDescent="0.4">
      <c r="C28" s="17"/>
    </row>
    <row r="29" spans="2:6" ht="15" thickBot="1" x14ac:dyDescent="0.4">
      <c r="B29" s="76" t="s">
        <v>52</v>
      </c>
      <c r="C29" s="77" t="s">
        <v>23</v>
      </c>
    </row>
    <row r="30" spans="2:6" x14ac:dyDescent="0.35">
      <c r="B30" s="74" t="s">
        <v>44</v>
      </c>
      <c r="C30" s="75">
        <v>60</v>
      </c>
    </row>
    <row r="31" spans="2:6" ht="15" thickBot="1" x14ac:dyDescent="0.4">
      <c r="B31" s="72" t="s">
        <v>53</v>
      </c>
      <c r="C31" s="73">
        <v>1</v>
      </c>
    </row>
    <row r="33" spans="2:4" ht="15" thickBot="1" x14ac:dyDescent="0.4"/>
    <row r="34" spans="2:4" ht="15" thickBot="1" x14ac:dyDescent="0.4">
      <c r="B34" s="37" t="s">
        <v>33</v>
      </c>
      <c r="C34" s="40" t="s">
        <v>23</v>
      </c>
      <c r="D34" s="38" t="s">
        <v>22</v>
      </c>
    </row>
    <row r="35" spans="2:4" x14ac:dyDescent="0.35">
      <c r="B35" s="34" t="s">
        <v>24</v>
      </c>
      <c r="C35" s="39">
        <f>+F18</f>
        <v>4</v>
      </c>
      <c r="D35" s="41">
        <f>+C35/C37</f>
        <v>0.5</v>
      </c>
    </row>
    <row r="36" spans="2:4" ht="15" thickBot="1" x14ac:dyDescent="0.4">
      <c r="B36" s="45" t="s">
        <v>25</v>
      </c>
      <c r="C36" s="57">
        <f>+F19</f>
        <v>4</v>
      </c>
      <c r="D36" s="78">
        <f>+C36/C37</f>
        <v>0.5</v>
      </c>
    </row>
    <row r="37" spans="2:4" ht="15" thickBot="1" x14ac:dyDescent="0.4">
      <c r="B37" s="58" t="s">
        <v>43</v>
      </c>
      <c r="C37" s="59">
        <f>SUM(C35:C36)</f>
        <v>8</v>
      </c>
      <c r="D37" s="79">
        <f>SUM(D35:D36)</f>
        <v>1</v>
      </c>
    </row>
    <row r="38" spans="2:4" x14ac:dyDescent="0.35">
      <c r="C38" s="17"/>
    </row>
    <row r="50" ht="40.5" customHeight="1" x14ac:dyDescent="0.35"/>
  </sheetData>
  <sortState xmlns:xlrd2="http://schemas.microsoft.com/office/spreadsheetml/2017/richdata2" ref="B25:D29">
    <sortCondition ref="B25:B29"/>
  </sortState>
  <mergeCells count="5">
    <mergeCell ref="B6:F6"/>
    <mergeCell ref="C16:F16"/>
    <mergeCell ref="B15:F15"/>
    <mergeCell ref="C7:F7"/>
    <mergeCell ref="B2:F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0"/>
  <sheetViews>
    <sheetView zoomScale="115" zoomScaleNormal="115" workbookViewId="0">
      <selection activeCell="F10" sqref="F10"/>
    </sheetView>
  </sheetViews>
  <sheetFormatPr baseColWidth="10" defaultColWidth="11.453125" defaultRowHeight="14.5" x14ac:dyDescent="0.35"/>
  <cols>
    <col min="2" max="2" width="23.90625" bestFit="1" customWidth="1"/>
    <col min="5" max="5" width="10" bestFit="1" customWidth="1"/>
    <col min="6" max="6" width="9.08984375" bestFit="1" customWidth="1"/>
    <col min="7" max="7" width="9.36328125" bestFit="1" customWidth="1"/>
  </cols>
  <sheetData>
    <row r="2" spans="1:4" ht="14.5" customHeight="1" x14ac:dyDescent="0.35">
      <c r="B2" s="154" t="s">
        <v>103</v>
      </c>
      <c r="C2" s="154"/>
      <c r="D2" s="161"/>
    </row>
    <row r="3" spans="1:4" ht="14.5" customHeight="1" x14ac:dyDescent="0.35">
      <c r="A3" s="161"/>
      <c r="B3" s="154"/>
      <c r="C3" s="154"/>
      <c r="D3" s="161"/>
    </row>
    <row r="7" spans="1:4" ht="15" thickBot="1" x14ac:dyDescent="0.4">
      <c r="B7" s="123" t="s">
        <v>88</v>
      </c>
      <c r="C7" s="123"/>
    </row>
    <row r="8" spans="1:4" ht="15" thickBot="1" x14ac:dyDescent="0.4">
      <c r="B8" s="37" t="s">
        <v>34</v>
      </c>
      <c r="C8" s="38" t="s">
        <v>35</v>
      </c>
    </row>
    <row r="9" spans="1:4" x14ac:dyDescent="0.35">
      <c r="B9" s="34" t="s">
        <v>36</v>
      </c>
      <c r="C9" s="92">
        <f>82+89</f>
        <v>171</v>
      </c>
    </row>
    <row r="10" spans="1:4" x14ac:dyDescent="0.35">
      <c r="B10" s="29" t="s">
        <v>37</v>
      </c>
      <c r="C10" s="118">
        <v>7</v>
      </c>
    </row>
    <row r="11" spans="1:4" x14ac:dyDescent="0.35">
      <c r="B11" s="45" t="s">
        <v>62</v>
      </c>
      <c r="C11" s="93">
        <v>1</v>
      </c>
    </row>
    <row r="12" spans="1:4" ht="15" thickBot="1" x14ac:dyDescent="0.4">
      <c r="B12" s="36" t="s">
        <v>21</v>
      </c>
      <c r="C12" s="49">
        <f>SUM(C9:C11)</f>
        <v>179</v>
      </c>
    </row>
    <row r="15" spans="1:4" ht="15" thickBot="1" x14ac:dyDescent="0.4">
      <c r="B15" s="123" t="s">
        <v>89</v>
      </c>
      <c r="C15" s="123"/>
      <c r="D15" s="123"/>
    </row>
    <row r="16" spans="1:4" ht="15" thickBot="1" x14ac:dyDescent="0.4">
      <c r="B16" s="37" t="s">
        <v>18</v>
      </c>
      <c r="C16" s="40" t="s">
        <v>24</v>
      </c>
      <c r="D16" s="38" t="s">
        <v>25</v>
      </c>
    </row>
    <row r="17" spans="2:4" x14ac:dyDescent="0.35">
      <c r="B17" s="94" t="s">
        <v>63</v>
      </c>
      <c r="C17" s="116">
        <v>5</v>
      </c>
      <c r="D17" s="92">
        <v>9</v>
      </c>
    </row>
    <row r="18" spans="2:4" x14ac:dyDescent="0.35">
      <c r="B18" s="115" t="s">
        <v>64</v>
      </c>
      <c r="C18" s="117">
        <v>8</v>
      </c>
      <c r="D18" s="118">
        <v>4</v>
      </c>
    </row>
    <row r="19" spans="2:4" ht="15" thickBot="1" x14ac:dyDescent="0.4">
      <c r="B19" s="95" t="s">
        <v>65</v>
      </c>
      <c r="C19" s="119">
        <v>10</v>
      </c>
      <c r="D19" s="93">
        <v>11</v>
      </c>
    </row>
    <row r="20" spans="2:4" ht="15" thickBot="1" x14ac:dyDescent="0.4">
      <c r="B20" s="58" t="s">
        <v>66</v>
      </c>
      <c r="C20" s="40">
        <f>SUM(C17:C19)</f>
        <v>23</v>
      </c>
      <c r="D20" s="38">
        <f>SUM(D17:D19)</f>
        <v>24</v>
      </c>
    </row>
  </sheetData>
  <mergeCells count="3">
    <mergeCell ref="B7:C7"/>
    <mergeCell ref="B15:D15"/>
    <mergeCell ref="B2:C3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B996-11C9-4272-B9C9-BB770051B077}">
  <dimension ref="B2:Q26"/>
  <sheetViews>
    <sheetView topLeftCell="A4" zoomScale="70" zoomScaleNormal="70" workbookViewId="0">
      <selection activeCell="C26" sqref="C26"/>
    </sheetView>
  </sheetViews>
  <sheetFormatPr baseColWidth="10" defaultRowHeight="14.5" x14ac:dyDescent="0.35"/>
  <cols>
    <col min="2" max="2" width="22" bestFit="1" customWidth="1"/>
    <col min="3" max="5" width="17" customWidth="1"/>
    <col min="6" max="6" width="28.90625" customWidth="1"/>
    <col min="7" max="7" width="24.7265625" customWidth="1"/>
    <col min="12" max="16" width="16.1796875" customWidth="1"/>
    <col min="17" max="17" width="23" customWidth="1"/>
  </cols>
  <sheetData>
    <row r="2" spans="2:17" x14ac:dyDescent="0.35">
      <c r="B2" s="155" t="s">
        <v>104</v>
      </c>
      <c r="C2" s="155"/>
      <c r="D2" s="155"/>
      <c r="E2" s="155"/>
      <c r="F2" s="155"/>
      <c r="G2" s="155"/>
      <c r="L2" s="155" t="s">
        <v>105</v>
      </c>
      <c r="M2" s="155"/>
      <c r="N2" s="155"/>
      <c r="O2" s="155"/>
      <c r="P2" s="155"/>
      <c r="Q2" s="155"/>
    </row>
    <row r="3" spans="2:17" x14ac:dyDescent="0.35">
      <c r="B3" s="155"/>
      <c r="C3" s="155"/>
      <c r="D3" s="155"/>
      <c r="E3" s="155"/>
      <c r="F3" s="155"/>
      <c r="G3" s="155"/>
      <c r="L3" s="155"/>
      <c r="M3" s="155"/>
      <c r="N3" s="155"/>
      <c r="O3" s="155"/>
      <c r="P3" s="155"/>
      <c r="Q3" s="155"/>
    </row>
    <row r="4" spans="2:17" x14ac:dyDescent="0.35">
      <c r="B4" s="155"/>
      <c r="C4" s="155"/>
      <c r="D4" s="155"/>
      <c r="E4" s="155"/>
      <c r="F4" s="155"/>
      <c r="G4" s="155"/>
      <c r="L4" s="155"/>
      <c r="M4" s="155"/>
      <c r="N4" s="155"/>
      <c r="O4" s="155"/>
      <c r="P4" s="155"/>
      <c r="Q4" s="155"/>
    </row>
    <row r="6" spans="2:17" ht="15" thickBot="1" x14ac:dyDescent="0.4"/>
    <row r="7" spans="2:17" ht="19" thickBot="1" x14ac:dyDescent="0.4">
      <c r="B7" s="128" t="s">
        <v>46</v>
      </c>
      <c r="C7" s="129"/>
      <c r="D7" s="129"/>
      <c r="E7" s="129"/>
      <c r="F7" s="129"/>
      <c r="G7" s="130"/>
      <c r="L7" s="124" t="s">
        <v>47</v>
      </c>
      <c r="M7" s="125"/>
      <c r="N7" s="125"/>
      <c r="O7" s="125"/>
      <c r="P7" s="125"/>
      <c r="Q7" s="125"/>
    </row>
    <row r="8" spans="2:17" ht="46.5" x14ac:dyDescent="0.35">
      <c r="B8" s="84" t="s">
        <v>45</v>
      </c>
      <c r="C8" s="85" t="s">
        <v>38</v>
      </c>
      <c r="D8" s="85" t="s">
        <v>39</v>
      </c>
      <c r="E8" s="85" t="s">
        <v>40</v>
      </c>
      <c r="F8" s="85" t="s">
        <v>59</v>
      </c>
      <c r="G8" s="91" t="s">
        <v>90</v>
      </c>
      <c r="L8" s="42" t="s">
        <v>45</v>
      </c>
      <c r="M8" s="53" t="s">
        <v>48</v>
      </c>
      <c r="N8" s="53" t="s">
        <v>42</v>
      </c>
      <c r="O8" s="53" t="s">
        <v>41</v>
      </c>
      <c r="P8" s="53" t="s">
        <v>49</v>
      </c>
      <c r="Q8" s="62" t="s">
        <v>50</v>
      </c>
    </row>
    <row r="9" spans="2:17" ht="17.5" thickBot="1" x14ac:dyDescent="0.4">
      <c r="B9" s="86" t="s">
        <v>81</v>
      </c>
      <c r="C9" s="80">
        <v>34900</v>
      </c>
      <c r="D9" s="81">
        <v>231</v>
      </c>
      <c r="E9" s="80">
        <v>34800</v>
      </c>
      <c r="F9" s="82">
        <v>2</v>
      </c>
      <c r="G9" s="46">
        <f>+(C9-D9)/C9</f>
        <v>0.99338108882521492</v>
      </c>
      <c r="L9" s="69" t="s">
        <v>81</v>
      </c>
      <c r="M9" s="70">
        <v>34800</v>
      </c>
      <c r="N9" s="64">
        <f t="shared" ref="N9:N14" si="0">+M9-O9</f>
        <v>16932</v>
      </c>
      <c r="O9" s="70">
        <v>17868</v>
      </c>
      <c r="P9" s="71">
        <v>0</v>
      </c>
      <c r="Q9" s="66">
        <f t="shared" ref="Q9:Q14" si="1">+N9/M9</f>
        <v>0.48655172413793102</v>
      </c>
    </row>
    <row r="10" spans="2:17" ht="17.5" thickBot="1" x14ac:dyDescent="0.4">
      <c r="B10" s="86" t="s">
        <v>82</v>
      </c>
      <c r="C10" s="80">
        <v>34900</v>
      </c>
      <c r="D10" s="81">
        <v>46</v>
      </c>
      <c r="E10" s="80">
        <v>34800</v>
      </c>
      <c r="F10" s="82">
        <v>2</v>
      </c>
      <c r="G10" s="46">
        <f t="shared" ref="G10:G13" si="2">+(C10-D10)/C10</f>
        <v>0.99868194842406877</v>
      </c>
      <c r="L10" s="69" t="s">
        <v>82</v>
      </c>
      <c r="M10" s="70">
        <v>34800</v>
      </c>
      <c r="N10" s="64">
        <f t="shared" si="0"/>
        <v>17850</v>
      </c>
      <c r="O10" s="70">
        <v>16950</v>
      </c>
      <c r="P10" s="71">
        <v>0</v>
      </c>
      <c r="Q10" s="66">
        <f t="shared" si="1"/>
        <v>0.51293103448275867</v>
      </c>
    </row>
    <row r="11" spans="2:17" ht="17.5" thickBot="1" x14ac:dyDescent="0.4">
      <c r="B11" s="86" t="s">
        <v>83</v>
      </c>
      <c r="C11" s="80">
        <v>34900</v>
      </c>
      <c r="D11" s="81">
        <v>90</v>
      </c>
      <c r="E11" s="80">
        <v>34800</v>
      </c>
      <c r="F11" s="82">
        <v>2</v>
      </c>
      <c r="G11" s="46">
        <f t="shared" si="2"/>
        <v>0.99742120343839547</v>
      </c>
      <c r="L11" s="69" t="s">
        <v>83</v>
      </c>
      <c r="M11" s="70">
        <v>34800</v>
      </c>
      <c r="N11" s="64">
        <f t="shared" si="0"/>
        <v>17230</v>
      </c>
      <c r="O11" s="70">
        <v>17570</v>
      </c>
      <c r="P11" s="71">
        <v>0</v>
      </c>
      <c r="Q11" s="66">
        <f t="shared" si="1"/>
        <v>0.49511494252873561</v>
      </c>
    </row>
    <row r="12" spans="2:17" ht="17.5" thickBot="1" x14ac:dyDescent="0.4">
      <c r="B12" s="86" t="s">
        <v>84</v>
      </c>
      <c r="C12" s="80">
        <v>34900</v>
      </c>
      <c r="D12" s="81">
        <v>32</v>
      </c>
      <c r="E12" s="80">
        <v>34800</v>
      </c>
      <c r="F12" s="82">
        <v>2</v>
      </c>
      <c r="G12" s="46">
        <f t="shared" si="2"/>
        <v>0.99908309455587396</v>
      </c>
      <c r="L12" s="69" t="s">
        <v>84</v>
      </c>
      <c r="M12" s="70">
        <v>34800</v>
      </c>
      <c r="N12" s="64">
        <f t="shared" si="0"/>
        <v>17241</v>
      </c>
      <c r="O12" s="70">
        <v>17559</v>
      </c>
      <c r="P12" s="71">
        <v>0</v>
      </c>
      <c r="Q12" s="66">
        <f t="shared" si="1"/>
        <v>0.4954310344827586</v>
      </c>
    </row>
    <row r="13" spans="2:17" ht="17.5" thickBot="1" x14ac:dyDescent="0.4">
      <c r="B13" s="86" t="s">
        <v>85</v>
      </c>
      <c r="C13" s="80">
        <v>34900</v>
      </c>
      <c r="D13" s="81">
        <v>136</v>
      </c>
      <c r="E13" s="80">
        <v>34800</v>
      </c>
      <c r="F13" s="82">
        <v>2</v>
      </c>
      <c r="G13" s="46">
        <f t="shared" si="2"/>
        <v>0.99610315186246423</v>
      </c>
      <c r="L13" s="69" t="s">
        <v>85</v>
      </c>
      <c r="M13" s="70">
        <v>34800</v>
      </c>
      <c r="N13" s="64">
        <f t="shared" si="0"/>
        <v>17281</v>
      </c>
      <c r="O13" s="70">
        <v>17519</v>
      </c>
      <c r="P13" s="71">
        <v>0</v>
      </c>
      <c r="Q13" s="66">
        <f t="shared" si="1"/>
        <v>0.49658045977011495</v>
      </c>
    </row>
    <row r="14" spans="2:17" ht="17.5" thickBot="1" x14ac:dyDescent="0.4">
      <c r="B14" s="60" t="s">
        <v>67</v>
      </c>
      <c r="C14" s="80">
        <v>34900</v>
      </c>
      <c r="D14" s="81">
        <v>9</v>
      </c>
      <c r="E14" s="80">
        <v>34800</v>
      </c>
      <c r="F14" s="83">
        <v>2</v>
      </c>
      <c r="G14" s="46">
        <f>+(C14-D14)/C14</f>
        <v>0.99974212034383958</v>
      </c>
      <c r="L14" s="60" t="s">
        <v>67</v>
      </c>
      <c r="M14" s="70">
        <v>34800</v>
      </c>
      <c r="N14" s="64">
        <f t="shared" si="0"/>
        <v>16813</v>
      </c>
      <c r="O14" s="70">
        <v>17987</v>
      </c>
      <c r="P14" s="71">
        <v>0</v>
      </c>
      <c r="Q14" s="66">
        <f t="shared" si="1"/>
        <v>0.48313218390804596</v>
      </c>
    </row>
    <row r="15" spans="2:17" ht="17.5" thickBot="1" x14ac:dyDescent="0.4">
      <c r="B15" s="61" t="s">
        <v>68</v>
      </c>
      <c r="C15" s="87">
        <v>34900</v>
      </c>
      <c r="D15" s="88">
        <v>9</v>
      </c>
      <c r="E15" s="87">
        <v>33900</v>
      </c>
      <c r="F15" s="89">
        <v>2</v>
      </c>
      <c r="G15" s="90">
        <f>+(C15-D15)/C15</f>
        <v>0.99974212034383958</v>
      </c>
      <c r="L15" s="63" t="s">
        <v>68</v>
      </c>
      <c r="M15" s="70">
        <v>33900</v>
      </c>
      <c r="N15" s="64">
        <f>+M15-O15</f>
        <v>16000</v>
      </c>
      <c r="O15" s="70">
        <v>17900</v>
      </c>
      <c r="P15" s="65">
        <v>900</v>
      </c>
      <c r="Q15" s="66">
        <f>+N15/M15</f>
        <v>0.471976401179941</v>
      </c>
    </row>
    <row r="16" spans="2:17" ht="16" thickBot="1" x14ac:dyDescent="0.4">
      <c r="C16" s="43"/>
      <c r="E16" s="43"/>
      <c r="G16" s="54"/>
      <c r="L16" s="126" t="s">
        <v>69</v>
      </c>
      <c r="M16" s="127"/>
      <c r="N16" s="127"/>
      <c r="O16" s="127"/>
      <c r="P16" s="67"/>
      <c r="Q16" s="68">
        <f>+AVERAGE(Q9:Q15)</f>
        <v>0.49167396864146939</v>
      </c>
    </row>
    <row r="17" spans="2:5" x14ac:dyDescent="0.35">
      <c r="D17" s="18"/>
      <c r="E17" s="18"/>
    </row>
    <row r="18" spans="2:5" x14ac:dyDescent="0.35">
      <c r="D18" s="18"/>
      <c r="E18" s="18"/>
    </row>
    <row r="19" spans="2:5" x14ac:dyDescent="0.35">
      <c r="B19" s="155" t="s">
        <v>106</v>
      </c>
      <c r="C19" s="155"/>
    </row>
    <row r="20" spans="2:5" x14ac:dyDescent="0.35">
      <c r="B20" s="155"/>
      <c r="C20" s="155"/>
    </row>
    <row r="21" spans="2:5" ht="15" thickBot="1" x14ac:dyDescent="0.4"/>
    <row r="22" spans="2:5" ht="16" thickBot="1" x14ac:dyDescent="0.4">
      <c r="B22" s="131" t="s">
        <v>100</v>
      </c>
      <c r="C22" s="132"/>
    </row>
    <row r="23" spans="2:5" ht="16" thickBot="1" x14ac:dyDescent="0.4">
      <c r="B23" s="96" t="s">
        <v>91</v>
      </c>
      <c r="C23" s="99" t="s">
        <v>35</v>
      </c>
    </row>
    <row r="24" spans="2:5" ht="16" thickBot="1" x14ac:dyDescent="0.4">
      <c r="B24" s="97" t="s">
        <v>92</v>
      </c>
      <c r="C24" s="87">
        <v>24800</v>
      </c>
      <c r="D24" s="18"/>
      <c r="E24" s="18"/>
    </row>
    <row r="25" spans="2:5" ht="16" thickBot="1" x14ac:dyDescent="0.4">
      <c r="B25" s="98" t="s">
        <v>93</v>
      </c>
      <c r="C25" s="87">
        <v>11700</v>
      </c>
      <c r="D25" s="18"/>
      <c r="E25" s="18"/>
    </row>
    <row r="26" spans="2:5" ht="16" thickBot="1" x14ac:dyDescent="0.4">
      <c r="B26" s="96" t="s">
        <v>43</v>
      </c>
      <c r="C26" s="100">
        <f>SUM(C24:C25)</f>
        <v>36500</v>
      </c>
      <c r="D26" s="18"/>
      <c r="E26" s="18"/>
    </row>
  </sheetData>
  <mergeCells count="7">
    <mergeCell ref="L7:Q7"/>
    <mergeCell ref="L16:O16"/>
    <mergeCell ref="B7:G7"/>
    <mergeCell ref="B22:C22"/>
    <mergeCell ref="B2:G4"/>
    <mergeCell ref="L2:Q4"/>
    <mergeCell ref="B19:C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0284-707E-4CE2-B3B5-14FBF1681E21}">
  <sheetPr>
    <pageSetUpPr fitToPage="1"/>
  </sheetPr>
  <dimension ref="B2:C13"/>
  <sheetViews>
    <sheetView workbookViewId="0">
      <selection activeCell="E4" sqref="E4"/>
    </sheetView>
  </sheetViews>
  <sheetFormatPr baseColWidth="10" defaultRowHeight="14.5" x14ac:dyDescent="0.35"/>
  <cols>
    <col min="2" max="2" width="12.90625" customWidth="1"/>
    <col min="3" max="3" width="19.1796875" customWidth="1"/>
  </cols>
  <sheetData>
    <row r="2" spans="2:3" x14ac:dyDescent="0.35">
      <c r="B2" s="154" t="s">
        <v>107</v>
      </c>
      <c r="C2" s="154"/>
    </row>
    <row r="3" spans="2:3" x14ac:dyDescent="0.35">
      <c r="B3" s="154"/>
      <c r="C3" s="154"/>
    </row>
    <row r="4" spans="2:3" ht="15" thickBot="1" x14ac:dyDescent="0.4"/>
    <row r="5" spans="2:3" ht="16" thickBot="1" x14ac:dyDescent="0.4">
      <c r="B5" s="120" t="s">
        <v>60</v>
      </c>
      <c r="C5" s="121" t="s">
        <v>86</v>
      </c>
    </row>
    <row r="6" spans="2:3" ht="15.5" x14ac:dyDescent="0.35">
      <c r="B6" s="103" t="s">
        <v>81</v>
      </c>
      <c r="C6" s="104">
        <v>281</v>
      </c>
    </row>
    <row r="7" spans="2:3" ht="15.5" x14ac:dyDescent="0.35">
      <c r="B7" s="105" t="s">
        <v>82</v>
      </c>
      <c r="C7" s="106">
        <v>251</v>
      </c>
    </row>
    <row r="8" spans="2:3" ht="15.5" x14ac:dyDescent="0.35">
      <c r="B8" s="105" t="s">
        <v>83</v>
      </c>
      <c r="C8" s="106">
        <v>338</v>
      </c>
    </row>
    <row r="9" spans="2:3" ht="15.5" x14ac:dyDescent="0.35">
      <c r="B9" s="105" t="s">
        <v>84</v>
      </c>
      <c r="C9" s="106">
        <v>408</v>
      </c>
    </row>
    <row r="10" spans="2:3" ht="15.5" x14ac:dyDescent="0.35">
      <c r="B10" s="105" t="s">
        <v>85</v>
      </c>
      <c r="C10" s="106">
        <v>952</v>
      </c>
    </row>
    <row r="11" spans="2:3" ht="15.5" x14ac:dyDescent="0.35">
      <c r="B11" s="105" t="s">
        <v>67</v>
      </c>
      <c r="C11" s="106">
        <v>736</v>
      </c>
    </row>
    <row r="12" spans="2:3" ht="16" thickBot="1" x14ac:dyDescent="0.4">
      <c r="B12" s="107" t="s">
        <v>68</v>
      </c>
      <c r="C12" s="108">
        <v>782</v>
      </c>
    </row>
    <row r="13" spans="2:3" ht="16" thickBot="1" x14ac:dyDescent="0.4">
      <c r="B13" s="102" t="s">
        <v>43</v>
      </c>
      <c r="C13" s="109">
        <f>SUM(C6:C12)</f>
        <v>3748</v>
      </c>
    </row>
  </sheetData>
  <mergeCells count="1">
    <mergeCell ref="B2:C3"/>
  </mergeCells>
  <pageMargins left="0.7" right="0.49" top="2.14" bottom="2.85" header="1.94" footer="0.5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4E93-9E21-4165-A8DF-F9947700880D}">
  <dimension ref="A3:N50"/>
  <sheetViews>
    <sheetView topLeftCell="A4" zoomScale="70" zoomScaleNormal="70" workbookViewId="0">
      <selection activeCell="I5" sqref="I5"/>
    </sheetView>
  </sheetViews>
  <sheetFormatPr baseColWidth="10" defaultColWidth="11.453125" defaultRowHeight="14.5" x14ac:dyDescent="0.35"/>
  <cols>
    <col min="2" max="2" width="45.81640625" customWidth="1"/>
    <col min="3" max="3" width="15.1796875" customWidth="1"/>
    <col min="4" max="4" width="17.453125" customWidth="1"/>
    <col min="5" max="5" width="19.453125" customWidth="1"/>
    <col min="6" max="6" width="27.26953125" customWidth="1"/>
    <col min="8" max="8" width="13.81640625" customWidth="1"/>
    <col min="9" max="9" width="27.54296875" bestFit="1" customWidth="1"/>
    <col min="10" max="10" width="13.81640625" customWidth="1"/>
    <col min="13" max="13" width="31.26953125" bestFit="1" customWidth="1"/>
    <col min="14" max="14" width="10" bestFit="1" customWidth="1"/>
    <col min="15" max="15" width="8.1796875" bestFit="1" customWidth="1"/>
  </cols>
  <sheetData>
    <row r="3" spans="1:14" ht="20.5" x14ac:dyDescent="0.35">
      <c r="C3" s="1" t="s">
        <v>0</v>
      </c>
    </row>
    <row r="4" spans="1:14" ht="20.5" x14ac:dyDescent="0.35">
      <c r="C4" s="1"/>
    </row>
    <row r="5" spans="1:14" ht="20.5" x14ac:dyDescent="0.35">
      <c r="C5" s="1"/>
    </row>
    <row r="6" spans="1:14" ht="20.5" x14ac:dyDescent="0.35">
      <c r="C6" s="1"/>
    </row>
    <row r="7" spans="1:14" ht="20" x14ac:dyDescent="0.35">
      <c r="A7" s="140" t="s">
        <v>1</v>
      </c>
      <c r="B7" s="140"/>
      <c r="C7" s="140"/>
      <c r="D7" s="140"/>
      <c r="E7" s="140"/>
      <c r="F7" s="140"/>
      <c r="G7" s="140"/>
    </row>
    <row r="8" spans="1:14" ht="15" customHeight="1" x14ac:dyDescent="0.35"/>
    <row r="9" spans="1:14" ht="15" customHeight="1" x14ac:dyDescent="0.35">
      <c r="A9" s="140" t="s">
        <v>2</v>
      </c>
      <c r="B9" s="140"/>
      <c r="C9" s="140"/>
      <c r="D9" s="140"/>
      <c r="E9" s="140"/>
      <c r="F9" s="140"/>
      <c r="G9" s="140"/>
    </row>
    <row r="10" spans="1:14" ht="15" customHeight="1" x14ac:dyDescent="0.35"/>
    <row r="11" spans="1:14" ht="20" x14ac:dyDescent="0.35">
      <c r="A11" s="140" t="s">
        <v>76</v>
      </c>
      <c r="B11" s="140"/>
      <c r="C11" s="140"/>
      <c r="D11" s="140"/>
      <c r="E11" s="140"/>
      <c r="F11" s="140"/>
    </row>
    <row r="12" spans="1:14" ht="15" thickBot="1" x14ac:dyDescent="0.4"/>
    <row r="13" spans="1:14" ht="37.5" customHeight="1" x14ac:dyDescent="0.35">
      <c r="B13" s="141" t="s">
        <v>3</v>
      </c>
      <c r="C13" s="142"/>
      <c r="D13" s="142"/>
      <c r="E13" s="142"/>
      <c r="F13" s="143"/>
    </row>
    <row r="14" spans="1:14" ht="17.5" x14ac:dyDescent="0.35">
      <c r="B14" s="144" t="s">
        <v>70</v>
      </c>
      <c r="C14" s="145"/>
      <c r="D14" s="145"/>
      <c r="E14" s="145"/>
      <c r="F14" s="146"/>
    </row>
    <row r="15" spans="1:14" s="2" customFormat="1" ht="16" thickBot="1" x14ac:dyDescent="0.4">
      <c r="B15" s="3" t="s">
        <v>4</v>
      </c>
      <c r="C15" s="4" t="s">
        <v>63</v>
      </c>
      <c r="D15" s="4" t="s">
        <v>64</v>
      </c>
      <c r="E15" s="4" t="s">
        <v>65</v>
      </c>
      <c r="F15" s="4" t="s">
        <v>43</v>
      </c>
      <c r="I15"/>
      <c r="J15"/>
      <c r="K15"/>
      <c r="L15"/>
      <c r="M15"/>
      <c r="N15"/>
    </row>
    <row r="16" spans="1:14" ht="16" thickBot="1" x14ac:dyDescent="0.4">
      <c r="B16" s="5" t="s">
        <v>5</v>
      </c>
      <c r="C16" s="6">
        <v>5</v>
      </c>
      <c r="D16" s="6">
        <v>4</v>
      </c>
      <c r="E16" s="6">
        <v>12</v>
      </c>
      <c r="F16" s="47">
        <f>+C16+D16+E16</f>
        <v>21</v>
      </c>
    </row>
    <row r="17" spans="2:11" ht="16" thickBot="1" x14ac:dyDescent="0.4">
      <c r="B17" s="7" t="s">
        <v>6</v>
      </c>
      <c r="C17" s="6">
        <v>4</v>
      </c>
      <c r="D17" s="6">
        <v>0</v>
      </c>
      <c r="E17" s="6">
        <v>0</v>
      </c>
      <c r="F17" s="47">
        <f t="shared" ref="F17:F20" si="0">+C17+D17+E17</f>
        <v>4</v>
      </c>
    </row>
    <row r="18" spans="2:11" ht="16" thickBot="1" x14ac:dyDescent="0.4">
      <c r="B18" s="7">
        <v>311</v>
      </c>
      <c r="C18" s="6">
        <v>0</v>
      </c>
      <c r="D18" s="6">
        <v>0</v>
      </c>
      <c r="E18" s="6">
        <v>0</v>
      </c>
      <c r="F18" s="47">
        <f t="shared" si="0"/>
        <v>0</v>
      </c>
    </row>
    <row r="19" spans="2:11" ht="16" thickBot="1" x14ac:dyDescent="0.4">
      <c r="B19" s="7" t="s">
        <v>7</v>
      </c>
      <c r="C19" s="6">
        <v>25</v>
      </c>
      <c r="D19" s="6">
        <v>17</v>
      </c>
      <c r="E19" s="6">
        <v>30</v>
      </c>
      <c r="F19" s="47">
        <f t="shared" si="0"/>
        <v>72</v>
      </c>
    </row>
    <row r="20" spans="2:11" ht="16" thickBot="1" x14ac:dyDescent="0.4">
      <c r="B20" s="7" t="s">
        <v>8</v>
      </c>
      <c r="C20" s="6">
        <v>0</v>
      </c>
      <c r="D20" s="6">
        <v>0</v>
      </c>
      <c r="E20" s="6">
        <v>1</v>
      </c>
      <c r="F20" s="47">
        <f t="shared" si="0"/>
        <v>1</v>
      </c>
    </row>
    <row r="21" spans="2:11" ht="15.5" thickBot="1" x14ac:dyDescent="0.4">
      <c r="B21" s="5" t="s">
        <v>9</v>
      </c>
      <c r="C21" s="8">
        <f>SUM(C16:C20)</f>
        <v>34</v>
      </c>
      <c r="D21" s="8">
        <f>SUM(D16:D20)</f>
        <v>21</v>
      </c>
      <c r="E21" s="8">
        <f>SUM(E16:E20)</f>
        <v>43</v>
      </c>
      <c r="F21" s="8">
        <f>SUM(F16:F20)</f>
        <v>98</v>
      </c>
    </row>
    <row r="23" spans="2:11" ht="15" thickBot="1" x14ac:dyDescent="0.4"/>
    <row r="24" spans="2:11" ht="18.75" customHeight="1" x14ac:dyDescent="0.35">
      <c r="B24" s="137" t="s">
        <v>10</v>
      </c>
      <c r="C24" s="138"/>
      <c r="D24" s="138"/>
      <c r="E24" s="138"/>
      <c r="F24" s="139"/>
    </row>
    <row r="25" spans="2:11" ht="17.5" x14ac:dyDescent="0.35">
      <c r="B25" s="144" t="s">
        <v>101</v>
      </c>
      <c r="C25" s="145"/>
      <c r="D25" s="145"/>
      <c r="E25" s="145"/>
      <c r="F25" s="146"/>
    </row>
    <row r="26" spans="2:11" ht="16" thickBot="1" x14ac:dyDescent="0.4">
      <c r="B26" s="147" t="s">
        <v>11</v>
      </c>
      <c r="C26" s="148"/>
      <c r="D26" s="4" t="s">
        <v>55</v>
      </c>
      <c r="E26" s="4" t="s">
        <v>56</v>
      </c>
      <c r="F26" s="4" t="s">
        <v>57</v>
      </c>
    </row>
    <row r="27" spans="2:11" ht="48" customHeight="1" x14ac:dyDescent="0.35">
      <c r="B27" s="133" t="s">
        <v>71</v>
      </c>
      <c r="C27" s="134"/>
      <c r="D27" s="9">
        <v>13</v>
      </c>
      <c r="E27" s="9">
        <v>1</v>
      </c>
      <c r="F27" s="10">
        <v>0</v>
      </c>
    </row>
    <row r="28" spans="2:11" ht="36.75" customHeight="1" x14ac:dyDescent="0.35">
      <c r="B28" s="133" t="s">
        <v>72</v>
      </c>
      <c r="C28" s="134"/>
      <c r="D28" s="9">
        <v>2</v>
      </c>
      <c r="E28" s="9">
        <v>2</v>
      </c>
      <c r="F28" s="10">
        <v>4</v>
      </c>
    </row>
    <row r="29" spans="2:11" ht="36.75" customHeight="1" x14ac:dyDescent="0.35">
      <c r="B29" s="133" t="s">
        <v>73</v>
      </c>
      <c r="C29" s="134"/>
      <c r="D29" s="9">
        <v>0</v>
      </c>
      <c r="E29" s="9">
        <v>11</v>
      </c>
      <c r="F29" s="10">
        <v>8</v>
      </c>
    </row>
    <row r="30" spans="2:11" ht="36.75" customHeight="1" x14ac:dyDescent="0.35">
      <c r="B30" s="133" t="s">
        <v>74</v>
      </c>
      <c r="C30" s="134"/>
      <c r="D30" s="9">
        <v>0</v>
      </c>
      <c r="E30" s="9">
        <v>0</v>
      </c>
      <c r="F30" s="10">
        <v>6</v>
      </c>
    </row>
    <row r="31" spans="2:11" ht="36.75" customHeight="1" x14ac:dyDescent="0.35">
      <c r="B31" s="133" t="s">
        <v>75</v>
      </c>
      <c r="C31" s="134"/>
      <c r="D31" s="9">
        <v>0</v>
      </c>
      <c r="E31" s="9">
        <v>0</v>
      </c>
      <c r="F31" s="10">
        <v>17</v>
      </c>
      <c r="K31" t="s">
        <v>54</v>
      </c>
    </row>
    <row r="32" spans="2:11" ht="36.75" customHeight="1" x14ac:dyDescent="0.35">
      <c r="B32" s="147" t="s">
        <v>12</v>
      </c>
      <c r="C32" s="148"/>
      <c r="D32" s="9">
        <v>4</v>
      </c>
      <c r="E32" s="9">
        <v>0</v>
      </c>
      <c r="F32" s="10">
        <v>0</v>
      </c>
    </row>
    <row r="33" spans="2:6" ht="37.5" customHeight="1" x14ac:dyDescent="0.35">
      <c r="B33" s="147" t="s">
        <v>13</v>
      </c>
      <c r="C33" s="148"/>
      <c r="D33" s="9">
        <v>0</v>
      </c>
      <c r="E33" s="9">
        <v>0</v>
      </c>
      <c r="F33" s="10">
        <v>0</v>
      </c>
    </row>
    <row r="34" spans="2:6" ht="37.5" customHeight="1" x14ac:dyDescent="0.35">
      <c r="B34" s="147" t="s">
        <v>14</v>
      </c>
      <c r="C34" s="148"/>
      <c r="D34" s="9">
        <v>0</v>
      </c>
      <c r="E34" s="9">
        <v>0</v>
      </c>
      <c r="F34" s="10">
        <v>1</v>
      </c>
    </row>
    <row r="35" spans="2:6" ht="37.5" customHeight="1" thickBot="1" x14ac:dyDescent="0.4">
      <c r="B35" s="135" t="s">
        <v>15</v>
      </c>
      <c r="C35" s="136"/>
      <c r="D35" s="9">
        <v>12</v>
      </c>
      <c r="E35" s="9">
        <v>5</v>
      </c>
      <c r="F35" s="10">
        <v>5</v>
      </c>
    </row>
    <row r="36" spans="2:6" ht="16" thickBot="1" x14ac:dyDescent="0.4">
      <c r="B36" s="135" t="s">
        <v>16</v>
      </c>
      <c r="C36" s="136"/>
      <c r="D36" s="11">
        <v>3</v>
      </c>
      <c r="E36" s="11">
        <v>2</v>
      </c>
      <c r="F36" s="12">
        <v>2</v>
      </c>
    </row>
    <row r="38" spans="2:6" ht="21" thickBot="1" x14ac:dyDescent="0.4">
      <c r="C38" s="13"/>
    </row>
    <row r="39" spans="2:6" ht="18.75" customHeight="1" thickBot="1" x14ac:dyDescent="0.4">
      <c r="C39" s="149" t="s">
        <v>17</v>
      </c>
      <c r="D39" s="150"/>
      <c r="E39" s="151"/>
    </row>
    <row r="40" spans="2:6" ht="15.5" thickBot="1" x14ac:dyDescent="0.4">
      <c r="C40" s="51" t="s">
        <v>18</v>
      </c>
      <c r="D40" s="8" t="s">
        <v>19</v>
      </c>
      <c r="E40" s="8" t="s">
        <v>20</v>
      </c>
    </row>
    <row r="41" spans="2:6" ht="16" thickBot="1" x14ac:dyDescent="0.4">
      <c r="C41" s="52" t="s">
        <v>63</v>
      </c>
      <c r="D41" s="6">
        <v>20</v>
      </c>
      <c r="E41" s="6">
        <v>14</v>
      </c>
    </row>
    <row r="42" spans="2:6" ht="16" thickBot="1" x14ac:dyDescent="0.4">
      <c r="C42" s="52" t="s">
        <v>64</v>
      </c>
      <c r="D42" s="6">
        <v>8</v>
      </c>
      <c r="E42" s="6">
        <v>13</v>
      </c>
    </row>
    <row r="43" spans="2:6" ht="16" thickBot="1" x14ac:dyDescent="0.4">
      <c r="C43" s="52" t="s">
        <v>65</v>
      </c>
      <c r="D43" s="6">
        <v>18</v>
      </c>
      <c r="E43" s="6">
        <v>25</v>
      </c>
    </row>
    <row r="44" spans="2:6" ht="15.5" thickBot="1" x14ac:dyDescent="0.4">
      <c r="C44" s="50" t="s">
        <v>43</v>
      </c>
      <c r="D44" s="48">
        <f>SUM(D41:D43)</f>
        <v>46</v>
      </c>
      <c r="E44" s="49">
        <f>SUM(E41:E43)</f>
        <v>52</v>
      </c>
    </row>
    <row r="47" spans="2:6" x14ac:dyDescent="0.35">
      <c r="E47" s="17"/>
    </row>
    <row r="48" spans="2:6" x14ac:dyDescent="0.35">
      <c r="E48" s="17"/>
    </row>
    <row r="50" spans="7:7" x14ac:dyDescent="0.35">
      <c r="G50" t="s">
        <v>51</v>
      </c>
    </row>
  </sheetData>
  <mergeCells count="19">
    <mergeCell ref="C39:E39"/>
    <mergeCell ref="B31:C31"/>
    <mergeCell ref="B32:C32"/>
    <mergeCell ref="B33:C33"/>
    <mergeCell ref="B34:C34"/>
    <mergeCell ref="B35:C35"/>
    <mergeCell ref="B30:C30"/>
    <mergeCell ref="B36:C36"/>
    <mergeCell ref="B24:F24"/>
    <mergeCell ref="A7:G7"/>
    <mergeCell ref="A9:G9"/>
    <mergeCell ref="A11:F11"/>
    <mergeCell ref="B13:F13"/>
    <mergeCell ref="B14:F14"/>
    <mergeCell ref="B25:F25"/>
    <mergeCell ref="B26:C26"/>
    <mergeCell ref="B27:C27"/>
    <mergeCell ref="B28:C28"/>
    <mergeCell ref="B29:C29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8207-F45D-4062-A351-47D1690A5309}">
  <dimension ref="B2:C9"/>
  <sheetViews>
    <sheetView workbookViewId="0">
      <selection activeCell="F6" sqref="F6"/>
    </sheetView>
  </sheetViews>
  <sheetFormatPr baseColWidth="10" defaultRowHeight="14.5" x14ac:dyDescent="0.35"/>
  <cols>
    <col min="2" max="2" width="20.7265625" bestFit="1" customWidth="1"/>
    <col min="3" max="3" width="12" customWidth="1"/>
  </cols>
  <sheetData>
    <row r="2" spans="2:3" x14ac:dyDescent="0.35">
      <c r="B2" s="155" t="s">
        <v>98</v>
      </c>
      <c r="C2" s="155"/>
    </row>
    <row r="3" spans="2:3" x14ac:dyDescent="0.35">
      <c r="B3" s="155"/>
      <c r="C3" s="155"/>
    </row>
    <row r="4" spans="2:3" ht="15" thickBot="1" x14ac:dyDescent="0.4"/>
    <row r="5" spans="2:3" ht="15" thickBot="1" x14ac:dyDescent="0.4">
      <c r="B5" s="152" t="s">
        <v>98</v>
      </c>
      <c r="C5" s="153"/>
    </row>
    <row r="6" spans="2:3" ht="15" thickBot="1" x14ac:dyDescent="0.4">
      <c r="B6" s="101" t="s">
        <v>97</v>
      </c>
      <c r="C6" s="101" t="s">
        <v>35</v>
      </c>
    </row>
    <row r="7" spans="2:3" x14ac:dyDescent="0.35">
      <c r="B7" s="94" t="s">
        <v>95</v>
      </c>
      <c r="C7" s="92">
        <v>14</v>
      </c>
    </row>
    <row r="8" spans="2:3" ht="15" thickBot="1" x14ac:dyDescent="0.4">
      <c r="B8" s="95" t="s">
        <v>96</v>
      </c>
      <c r="C8" s="93">
        <v>2</v>
      </c>
    </row>
    <row r="9" spans="2:3" ht="15" thickBot="1" x14ac:dyDescent="0.4">
      <c r="B9" s="37" t="s">
        <v>43</v>
      </c>
      <c r="C9" s="38">
        <f>SUM(C7:C8)</f>
        <v>16</v>
      </c>
    </row>
  </sheetData>
  <mergeCells count="2">
    <mergeCell ref="B5:C5"/>
    <mergeCell ref="B2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63164-7375-4147-B5C5-FA7E5D3A8C05}">
  <dimension ref="A6:O248"/>
  <sheetViews>
    <sheetView tabSelected="1" topLeftCell="E3" zoomScale="115" zoomScaleNormal="115" workbookViewId="0">
      <selection activeCell="N12" sqref="N12"/>
    </sheetView>
  </sheetViews>
  <sheetFormatPr baseColWidth="10" defaultColWidth="9.1796875" defaultRowHeight="14.5" x14ac:dyDescent="0.35"/>
  <cols>
    <col min="1" max="1" width="4.1796875" style="162" bestFit="1" customWidth="1"/>
    <col min="2" max="2" width="9.7265625" style="162" bestFit="1" customWidth="1"/>
    <col min="3" max="3" width="11.6328125" style="164" bestFit="1" customWidth="1"/>
    <col min="4" max="4" width="16.453125" style="164" customWidth="1"/>
    <col min="5" max="5" width="4.1796875" style="164" bestFit="1" customWidth="1"/>
    <col min="6" max="6" width="9.7265625" style="164" bestFit="1" customWidth="1"/>
    <col min="7" max="7" width="11.6328125" style="164" bestFit="1" customWidth="1"/>
    <col min="8" max="8" width="12.81640625" style="162" bestFit="1" customWidth="1"/>
    <col min="10" max="10" width="13.1796875" customWidth="1"/>
    <col min="11" max="11" width="16.7265625" customWidth="1"/>
    <col min="12" max="12" width="12.81640625" bestFit="1" customWidth="1"/>
    <col min="13" max="13" width="28.90625" bestFit="1" customWidth="1"/>
    <col min="14" max="14" width="12.81640625" bestFit="1" customWidth="1"/>
  </cols>
  <sheetData>
    <row r="6" spans="1:15" x14ac:dyDescent="0.35">
      <c r="B6" s="179" t="s">
        <v>111</v>
      </c>
      <c r="C6" s="179"/>
      <c r="D6" s="179"/>
      <c r="E6" s="179"/>
      <c r="F6" s="179"/>
      <c r="G6" s="179"/>
      <c r="J6" s="175" t="s">
        <v>108</v>
      </c>
      <c r="K6" s="175"/>
    </row>
    <row r="7" spans="1:15" x14ac:dyDescent="0.35">
      <c r="B7" s="179"/>
      <c r="C7" s="179"/>
      <c r="D7" s="179"/>
      <c r="E7" s="179"/>
      <c r="F7" s="179"/>
      <c r="G7" s="179"/>
      <c r="J7" s="175"/>
      <c r="K7" s="175"/>
    </row>
    <row r="8" spans="1:15" ht="15" thickBot="1" x14ac:dyDescent="0.4">
      <c r="D8" s="166"/>
      <c r="E8" s="166"/>
      <c r="F8" s="166"/>
      <c r="G8" s="166"/>
    </row>
    <row r="9" spans="1:15" ht="15" thickBot="1" x14ac:dyDescent="0.4">
      <c r="A9" s="25" t="s">
        <v>112</v>
      </c>
      <c r="B9" s="25" t="s">
        <v>109</v>
      </c>
      <c r="C9" s="177" t="s">
        <v>113</v>
      </c>
      <c r="D9" s="167"/>
      <c r="E9" s="25" t="s">
        <v>112</v>
      </c>
      <c r="F9" s="25" t="s">
        <v>109</v>
      </c>
      <c r="G9" s="167" t="s">
        <v>113</v>
      </c>
      <c r="J9" s="173" t="s">
        <v>109</v>
      </c>
      <c r="K9" s="174" t="s">
        <v>110</v>
      </c>
      <c r="L9" s="162"/>
      <c r="N9" s="163"/>
    </row>
    <row r="10" spans="1:15" ht="15" thickBot="1" x14ac:dyDescent="0.4">
      <c r="A10">
        <v>1</v>
      </c>
      <c r="B10">
        <v>4316</v>
      </c>
      <c r="C10" s="55">
        <v>450</v>
      </c>
      <c r="D10" s="162"/>
      <c r="E10">
        <v>1</v>
      </c>
      <c r="F10">
        <v>4312</v>
      </c>
      <c r="G10" s="162">
        <v>100</v>
      </c>
      <c r="J10" s="171">
        <v>4325</v>
      </c>
      <c r="K10" s="172">
        <v>27750</v>
      </c>
      <c r="L10" s="162"/>
      <c r="M10" s="37" t="s">
        <v>45</v>
      </c>
      <c r="N10" s="40" t="s">
        <v>61</v>
      </c>
      <c r="O10" s="38" t="s">
        <v>22</v>
      </c>
    </row>
    <row r="11" spans="1:15" x14ac:dyDescent="0.35">
      <c r="A11">
        <f>+A10+1</f>
        <v>2</v>
      </c>
      <c r="B11">
        <f>+B10+1</f>
        <v>4317</v>
      </c>
      <c r="C11" s="55">
        <v>100</v>
      </c>
      <c r="D11" s="162"/>
      <c r="E11">
        <f>+E10+1</f>
        <v>2</v>
      </c>
      <c r="F11">
        <v>4313</v>
      </c>
      <c r="G11" s="162">
        <v>450</v>
      </c>
      <c r="J11" s="168">
        <v>4327</v>
      </c>
      <c r="K11" s="169">
        <v>39550</v>
      </c>
      <c r="L11" s="162"/>
      <c r="M11" s="34" t="s">
        <v>99</v>
      </c>
      <c r="N11" s="113">
        <f>+C114+G248</f>
        <v>1745700</v>
      </c>
      <c r="O11" s="56">
        <f>+N11/N13</f>
        <v>0.24228335091322933</v>
      </c>
    </row>
    <row r="12" spans="1:15" ht="15" thickBot="1" x14ac:dyDescent="0.4">
      <c r="A12">
        <f t="shared" ref="A12:B27" si="0">+A11+1</f>
        <v>3</v>
      </c>
      <c r="B12">
        <f t="shared" si="0"/>
        <v>4318</v>
      </c>
      <c r="C12" s="55">
        <v>350</v>
      </c>
      <c r="D12" s="162"/>
      <c r="E12">
        <f t="shared" ref="E12:E49" si="1">+E11+1</f>
        <v>3</v>
      </c>
      <c r="F12">
        <v>4314</v>
      </c>
      <c r="G12" s="162">
        <v>600</v>
      </c>
      <c r="J12" s="168">
        <v>4329</v>
      </c>
      <c r="K12" s="169">
        <v>48200</v>
      </c>
      <c r="L12" s="162"/>
      <c r="M12" s="45" t="s">
        <v>94</v>
      </c>
      <c r="N12" s="114">
        <f>+K16</f>
        <v>5459500</v>
      </c>
      <c r="O12" s="110">
        <f>+N12/N13</f>
        <v>0.75771664908677061</v>
      </c>
    </row>
    <row r="13" spans="1:15" ht="15" thickBot="1" x14ac:dyDescent="0.4">
      <c r="A13">
        <f t="shared" si="0"/>
        <v>4</v>
      </c>
      <c r="B13">
        <f t="shared" si="0"/>
        <v>4319</v>
      </c>
      <c r="C13" s="55">
        <v>250</v>
      </c>
      <c r="D13" s="162"/>
      <c r="E13">
        <f t="shared" si="1"/>
        <v>4</v>
      </c>
      <c r="F13">
        <v>4316</v>
      </c>
      <c r="G13" s="162">
        <v>3550</v>
      </c>
      <c r="J13" s="168">
        <v>4330</v>
      </c>
      <c r="K13" s="169">
        <v>36200</v>
      </c>
      <c r="L13" s="162"/>
      <c r="M13" s="37" t="s">
        <v>43</v>
      </c>
      <c r="N13" s="111">
        <f>SUM(N11:N12)</f>
        <v>7205200</v>
      </c>
      <c r="O13" s="112">
        <f>SUM(O11:O12)</f>
        <v>1</v>
      </c>
    </row>
    <row r="14" spans="1:15" x14ac:dyDescent="0.35">
      <c r="A14">
        <f t="shared" si="0"/>
        <v>5</v>
      </c>
      <c r="B14">
        <f t="shared" si="0"/>
        <v>4320</v>
      </c>
      <c r="C14" s="55">
        <v>2950</v>
      </c>
      <c r="D14" s="162"/>
      <c r="E14">
        <f t="shared" si="1"/>
        <v>5</v>
      </c>
      <c r="F14">
        <v>1317</v>
      </c>
      <c r="G14" s="162">
        <v>4100</v>
      </c>
      <c r="J14" s="168">
        <v>4331</v>
      </c>
      <c r="K14" s="169">
        <v>50800</v>
      </c>
      <c r="L14" s="165"/>
      <c r="N14" s="163"/>
    </row>
    <row r="15" spans="1:15" x14ac:dyDescent="0.35">
      <c r="A15">
        <f t="shared" si="0"/>
        <v>6</v>
      </c>
      <c r="B15">
        <f t="shared" si="0"/>
        <v>4321</v>
      </c>
      <c r="C15" s="55">
        <v>950</v>
      </c>
      <c r="D15" s="162"/>
      <c r="E15">
        <f t="shared" si="1"/>
        <v>6</v>
      </c>
      <c r="F15">
        <v>4318</v>
      </c>
      <c r="G15" s="162">
        <v>4350</v>
      </c>
      <c r="J15" s="168">
        <v>4336</v>
      </c>
      <c r="K15" s="169">
        <v>5257000</v>
      </c>
    </row>
    <row r="16" spans="1:15" ht="15" thickBot="1" x14ac:dyDescent="0.4">
      <c r="A16">
        <f t="shared" si="0"/>
        <v>7</v>
      </c>
      <c r="B16">
        <f t="shared" si="0"/>
        <v>4322</v>
      </c>
      <c r="C16" s="55">
        <v>6350</v>
      </c>
      <c r="E16">
        <f t="shared" si="1"/>
        <v>7</v>
      </c>
      <c r="F16">
        <v>4319</v>
      </c>
      <c r="G16" s="162">
        <v>3150</v>
      </c>
      <c r="J16" s="176" t="s">
        <v>43</v>
      </c>
      <c r="K16" s="170">
        <f>SUM(K10:K15)</f>
        <v>5459500</v>
      </c>
    </row>
    <row r="17" spans="1:7" x14ac:dyDescent="0.35">
      <c r="A17">
        <f t="shared" si="0"/>
        <v>8</v>
      </c>
      <c r="B17">
        <f t="shared" si="0"/>
        <v>4323</v>
      </c>
      <c r="C17" s="55">
        <v>34400</v>
      </c>
      <c r="E17">
        <f t="shared" si="1"/>
        <v>8</v>
      </c>
      <c r="F17">
        <v>4320</v>
      </c>
      <c r="G17" s="162">
        <v>15950</v>
      </c>
    </row>
    <row r="18" spans="1:7" x14ac:dyDescent="0.35">
      <c r="A18">
        <f t="shared" si="0"/>
        <v>9</v>
      </c>
      <c r="B18">
        <f t="shared" si="0"/>
        <v>4324</v>
      </c>
      <c r="C18" s="55">
        <v>48700</v>
      </c>
      <c r="E18">
        <f t="shared" si="1"/>
        <v>9</v>
      </c>
      <c r="F18">
        <v>4321</v>
      </c>
      <c r="G18" s="162">
        <v>17300</v>
      </c>
    </row>
    <row r="19" spans="1:7" x14ac:dyDescent="0.35">
      <c r="A19">
        <f t="shared" si="0"/>
        <v>10</v>
      </c>
      <c r="B19">
        <f t="shared" si="0"/>
        <v>4325</v>
      </c>
      <c r="C19" s="55">
        <v>6650</v>
      </c>
      <c r="E19">
        <f t="shared" si="1"/>
        <v>10</v>
      </c>
      <c r="F19">
        <v>4322</v>
      </c>
      <c r="G19" s="162">
        <v>14600</v>
      </c>
    </row>
    <row r="20" spans="1:7" x14ac:dyDescent="0.35">
      <c r="A20">
        <f t="shared" si="0"/>
        <v>11</v>
      </c>
      <c r="B20">
        <v>4316</v>
      </c>
      <c r="C20" s="55">
        <v>1450</v>
      </c>
      <c r="E20">
        <f t="shared" si="1"/>
        <v>11</v>
      </c>
      <c r="F20">
        <v>4323</v>
      </c>
      <c r="G20" s="162">
        <v>10650</v>
      </c>
    </row>
    <row r="21" spans="1:7" x14ac:dyDescent="0.35">
      <c r="A21">
        <f t="shared" si="0"/>
        <v>12</v>
      </c>
      <c r="B21">
        <f>+B20+1</f>
        <v>4317</v>
      </c>
      <c r="C21" s="55">
        <v>100</v>
      </c>
      <c r="E21">
        <f t="shared" si="1"/>
        <v>12</v>
      </c>
      <c r="F21">
        <v>4324</v>
      </c>
      <c r="G21" s="162">
        <v>4400</v>
      </c>
    </row>
    <row r="22" spans="1:7" x14ac:dyDescent="0.35">
      <c r="A22">
        <f t="shared" si="0"/>
        <v>13</v>
      </c>
      <c r="B22">
        <v>4319</v>
      </c>
      <c r="C22" s="55">
        <v>300</v>
      </c>
      <c r="E22">
        <f t="shared" si="1"/>
        <v>13</v>
      </c>
      <c r="F22">
        <v>4312</v>
      </c>
      <c r="G22" s="162">
        <v>50</v>
      </c>
    </row>
    <row r="23" spans="1:7" x14ac:dyDescent="0.35">
      <c r="A23">
        <f t="shared" si="0"/>
        <v>14</v>
      </c>
      <c r="B23">
        <f t="shared" si="0"/>
        <v>4320</v>
      </c>
      <c r="C23" s="55">
        <v>300</v>
      </c>
      <c r="E23">
        <f t="shared" si="1"/>
        <v>14</v>
      </c>
      <c r="F23">
        <v>4316</v>
      </c>
      <c r="G23" s="162">
        <v>250</v>
      </c>
    </row>
    <row r="24" spans="1:7" x14ac:dyDescent="0.35">
      <c r="A24">
        <f t="shared" si="0"/>
        <v>15</v>
      </c>
      <c r="B24">
        <f t="shared" si="0"/>
        <v>4321</v>
      </c>
      <c r="C24" s="55">
        <v>1100</v>
      </c>
      <c r="E24">
        <f t="shared" si="1"/>
        <v>15</v>
      </c>
      <c r="F24">
        <v>4317</v>
      </c>
      <c r="G24" s="162">
        <v>50</v>
      </c>
    </row>
    <row r="25" spans="1:7" x14ac:dyDescent="0.35">
      <c r="A25">
        <f t="shared" si="0"/>
        <v>16</v>
      </c>
      <c r="B25">
        <f t="shared" si="0"/>
        <v>4322</v>
      </c>
      <c r="C25" s="55">
        <v>3800</v>
      </c>
      <c r="E25">
        <f t="shared" si="1"/>
        <v>16</v>
      </c>
      <c r="F25">
        <v>4320</v>
      </c>
      <c r="G25" s="162">
        <v>400</v>
      </c>
    </row>
    <row r="26" spans="1:7" x14ac:dyDescent="0.35">
      <c r="A26">
        <f t="shared" si="0"/>
        <v>17</v>
      </c>
      <c r="B26">
        <f t="shared" si="0"/>
        <v>4323</v>
      </c>
      <c r="C26" s="55">
        <v>7950</v>
      </c>
      <c r="E26">
        <f t="shared" si="1"/>
        <v>17</v>
      </c>
      <c r="F26">
        <v>4321</v>
      </c>
      <c r="G26" s="162">
        <v>800</v>
      </c>
    </row>
    <row r="27" spans="1:7" x14ac:dyDescent="0.35">
      <c r="A27">
        <f t="shared" si="0"/>
        <v>18</v>
      </c>
      <c r="B27">
        <f t="shared" si="0"/>
        <v>4324</v>
      </c>
      <c r="C27" s="55">
        <v>18250</v>
      </c>
      <c r="E27">
        <f t="shared" si="1"/>
        <v>18</v>
      </c>
      <c r="F27">
        <v>4322</v>
      </c>
      <c r="G27" s="162">
        <v>1800</v>
      </c>
    </row>
    <row r="28" spans="1:7" x14ac:dyDescent="0.35">
      <c r="A28">
        <f t="shared" ref="A28:B43" si="2">+A27+1</f>
        <v>19</v>
      </c>
      <c r="B28">
        <f t="shared" si="2"/>
        <v>4325</v>
      </c>
      <c r="C28" s="55">
        <v>36850</v>
      </c>
      <c r="E28">
        <f t="shared" si="1"/>
        <v>19</v>
      </c>
      <c r="F28">
        <v>4323</v>
      </c>
      <c r="G28" s="162">
        <v>11300</v>
      </c>
    </row>
    <row r="29" spans="1:7" x14ac:dyDescent="0.35">
      <c r="A29">
        <f t="shared" si="2"/>
        <v>20</v>
      </c>
      <c r="B29">
        <f t="shared" si="2"/>
        <v>4326</v>
      </c>
      <c r="C29" s="55">
        <v>9500</v>
      </c>
      <c r="E29">
        <f t="shared" si="1"/>
        <v>20</v>
      </c>
      <c r="F29">
        <v>4324</v>
      </c>
      <c r="G29" s="162">
        <v>2100</v>
      </c>
    </row>
    <row r="30" spans="1:7" x14ac:dyDescent="0.35">
      <c r="A30">
        <f t="shared" si="2"/>
        <v>21</v>
      </c>
      <c r="B30">
        <v>4316</v>
      </c>
      <c r="C30" s="55">
        <v>200</v>
      </c>
      <c r="E30">
        <f t="shared" si="1"/>
        <v>21</v>
      </c>
      <c r="F30">
        <v>4316</v>
      </c>
      <c r="G30" s="162">
        <v>50</v>
      </c>
    </row>
    <row r="31" spans="1:7" x14ac:dyDescent="0.35">
      <c r="A31">
        <f t="shared" si="2"/>
        <v>22</v>
      </c>
      <c r="B31">
        <v>4317</v>
      </c>
      <c r="C31" s="55">
        <v>100</v>
      </c>
      <c r="E31">
        <f t="shared" si="1"/>
        <v>22</v>
      </c>
      <c r="F31">
        <v>4320</v>
      </c>
      <c r="G31" s="162">
        <v>200</v>
      </c>
    </row>
    <row r="32" spans="1:7" x14ac:dyDescent="0.35">
      <c r="A32">
        <f t="shared" si="2"/>
        <v>23</v>
      </c>
      <c r="B32">
        <v>4318</v>
      </c>
      <c r="C32" s="55">
        <v>50</v>
      </c>
      <c r="E32">
        <f t="shared" si="1"/>
        <v>23</v>
      </c>
      <c r="F32">
        <v>4321</v>
      </c>
      <c r="G32" s="162">
        <v>1850</v>
      </c>
    </row>
    <row r="33" spans="1:7" x14ac:dyDescent="0.35">
      <c r="A33">
        <f t="shared" si="2"/>
        <v>24</v>
      </c>
      <c r="B33">
        <v>4319</v>
      </c>
      <c r="C33" s="55">
        <v>300</v>
      </c>
      <c r="E33">
        <f t="shared" si="1"/>
        <v>24</v>
      </c>
      <c r="F33">
        <v>4322</v>
      </c>
      <c r="G33" s="162">
        <v>3700</v>
      </c>
    </row>
    <row r="34" spans="1:7" x14ac:dyDescent="0.35">
      <c r="A34">
        <f t="shared" si="2"/>
        <v>25</v>
      </c>
      <c r="B34">
        <v>4320</v>
      </c>
      <c r="C34" s="55">
        <v>550</v>
      </c>
      <c r="E34">
        <f t="shared" si="1"/>
        <v>25</v>
      </c>
      <c r="F34">
        <v>4323</v>
      </c>
      <c r="G34" s="162">
        <v>6450</v>
      </c>
    </row>
    <row r="35" spans="1:7" x14ac:dyDescent="0.35">
      <c r="A35">
        <f t="shared" si="2"/>
        <v>26</v>
      </c>
      <c r="B35">
        <v>4321</v>
      </c>
      <c r="C35" s="55">
        <v>450</v>
      </c>
      <c r="E35">
        <f t="shared" si="1"/>
        <v>26</v>
      </c>
      <c r="F35">
        <v>4324</v>
      </c>
      <c r="G35" s="162">
        <v>750</v>
      </c>
    </row>
    <row r="36" spans="1:7" x14ac:dyDescent="0.35">
      <c r="A36">
        <f t="shared" si="2"/>
        <v>27</v>
      </c>
      <c r="B36">
        <v>4322</v>
      </c>
      <c r="C36" s="55">
        <v>1700</v>
      </c>
      <c r="E36">
        <f t="shared" si="1"/>
        <v>27</v>
      </c>
      <c r="F36">
        <v>4312</v>
      </c>
      <c r="G36" s="162">
        <v>800</v>
      </c>
    </row>
    <row r="37" spans="1:7" x14ac:dyDescent="0.35">
      <c r="A37">
        <f t="shared" si="2"/>
        <v>28</v>
      </c>
      <c r="B37">
        <v>4323</v>
      </c>
      <c r="C37" s="55">
        <v>2750</v>
      </c>
      <c r="E37">
        <f t="shared" si="1"/>
        <v>28</v>
      </c>
      <c r="F37">
        <v>4313</v>
      </c>
      <c r="G37" s="162">
        <v>450</v>
      </c>
    </row>
    <row r="38" spans="1:7" x14ac:dyDescent="0.35">
      <c r="A38">
        <f t="shared" si="2"/>
        <v>29</v>
      </c>
      <c r="B38">
        <v>4324</v>
      </c>
      <c r="C38" s="55">
        <v>6300</v>
      </c>
      <c r="E38">
        <f t="shared" si="1"/>
        <v>29</v>
      </c>
      <c r="F38">
        <v>4314</v>
      </c>
      <c r="G38" s="162">
        <v>50</v>
      </c>
    </row>
    <row r="39" spans="1:7" x14ac:dyDescent="0.35">
      <c r="A39">
        <f t="shared" si="2"/>
        <v>30</v>
      </c>
      <c r="B39">
        <v>4325</v>
      </c>
      <c r="C39" s="55">
        <v>20050</v>
      </c>
      <c r="E39">
        <f t="shared" si="1"/>
        <v>30</v>
      </c>
      <c r="F39">
        <v>4316</v>
      </c>
      <c r="G39" s="162">
        <v>1150</v>
      </c>
    </row>
    <row r="40" spans="1:7" x14ac:dyDescent="0.35">
      <c r="A40">
        <f t="shared" si="2"/>
        <v>31</v>
      </c>
      <c r="B40">
        <v>4326</v>
      </c>
      <c r="C40" s="55">
        <v>56950</v>
      </c>
      <c r="E40">
        <f t="shared" si="1"/>
        <v>31</v>
      </c>
      <c r="F40">
        <v>4317</v>
      </c>
      <c r="G40" s="162">
        <v>50</v>
      </c>
    </row>
    <row r="41" spans="1:7" x14ac:dyDescent="0.35">
      <c r="A41">
        <f t="shared" si="2"/>
        <v>32</v>
      </c>
      <c r="B41">
        <v>4327</v>
      </c>
      <c r="C41" s="55">
        <v>34050</v>
      </c>
      <c r="E41">
        <f t="shared" si="1"/>
        <v>32</v>
      </c>
      <c r="F41">
        <v>4319</v>
      </c>
      <c r="G41" s="162">
        <v>200</v>
      </c>
    </row>
    <row r="42" spans="1:7" x14ac:dyDescent="0.35">
      <c r="A42">
        <f t="shared" si="2"/>
        <v>33</v>
      </c>
      <c r="B42">
        <v>4319</v>
      </c>
      <c r="C42" s="55">
        <v>550</v>
      </c>
      <c r="E42">
        <f t="shared" si="1"/>
        <v>33</v>
      </c>
      <c r="F42">
        <v>4320</v>
      </c>
      <c r="G42" s="162">
        <v>450</v>
      </c>
    </row>
    <row r="43" spans="1:7" x14ac:dyDescent="0.35">
      <c r="A43">
        <f t="shared" si="2"/>
        <v>34</v>
      </c>
      <c r="B43">
        <v>4320</v>
      </c>
      <c r="C43" s="55">
        <v>100</v>
      </c>
      <c r="E43">
        <f t="shared" si="1"/>
        <v>34</v>
      </c>
      <c r="F43">
        <v>4321</v>
      </c>
      <c r="G43" s="162">
        <v>1250</v>
      </c>
    </row>
    <row r="44" spans="1:7" x14ac:dyDescent="0.35">
      <c r="A44">
        <f t="shared" ref="A44:A74" si="3">+A43+1</f>
        <v>35</v>
      </c>
      <c r="B44">
        <v>4324</v>
      </c>
      <c r="C44" s="55">
        <v>1150</v>
      </c>
      <c r="E44">
        <f t="shared" si="1"/>
        <v>35</v>
      </c>
      <c r="F44">
        <v>4322</v>
      </c>
      <c r="G44" s="162">
        <v>2550</v>
      </c>
    </row>
    <row r="45" spans="1:7" x14ac:dyDescent="0.35">
      <c r="A45">
        <f t="shared" si="3"/>
        <v>36</v>
      </c>
      <c r="B45">
        <v>4321</v>
      </c>
      <c r="C45" s="55">
        <v>1450</v>
      </c>
      <c r="E45">
        <f t="shared" si="1"/>
        <v>36</v>
      </c>
      <c r="F45">
        <v>4323</v>
      </c>
      <c r="G45" s="162">
        <v>17900</v>
      </c>
    </row>
    <row r="46" spans="1:7" x14ac:dyDescent="0.35">
      <c r="A46">
        <f t="shared" si="3"/>
        <v>37</v>
      </c>
      <c r="B46">
        <v>4322</v>
      </c>
      <c r="C46" s="55">
        <v>300</v>
      </c>
      <c r="E46">
        <f t="shared" si="1"/>
        <v>37</v>
      </c>
      <c r="F46">
        <v>4324</v>
      </c>
      <c r="G46" s="162">
        <v>13900</v>
      </c>
    </row>
    <row r="47" spans="1:7" x14ac:dyDescent="0.35">
      <c r="A47">
        <f t="shared" si="3"/>
        <v>38</v>
      </c>
      <c r="B47">
        <v>4323</v>
      </c>
      <c r="C47" s="55">
        <v>600</v>
      </c>
      <c r="E47">
        <f t="shared" si="1"/>
        <v>38</v>
      </c>
      <c r="F47">
        <v>4321</v>
      </c>
      <c r="G47" s="162">
        <v>100</v>
      </c>
    </row>
    <row r="48" spans="1:7" x14ac:dyDescent="0.35">
      <c r="A48">
        <f t="shared" si="3"/>
        <v>39</v>
      </c>
      <c r="B48">
        <v>4325</v>
      </c>
      <c r="C48" s="55">
        <v>3250</v>
      </c>
      <c r="E48">
        <f t="shared" si="1"/>
        <v>39</v>
      </c>
      <c r="F48">
        <v>4322</v>
      </c>
      <c r="G48" s="162">
        <v>50</v>
      </c>
    </row>
    <row r="49" spans="1:7" x14ac:dyDescent="0.35">
      <c r="A49">
        <f t="shared" si="3"/>
        <v>40</v>
      </c>
      <c r="B49">
        <v>4326</v>
      </c>
      <c r="C49" s="55">
        <v>16150</v>
      </c>
      <c r="E49">
        <f t="shared" si="1"/>
        <v>40</v>
      </c>
      <c r="F49">
        <v>4323</v>
      </c>
      <c r="G49" s="162">
        <v>950</v>
      </c>
    </row>
    <row r="50" spans="1:7" x14ac:dyDescent="0.35">
      <c r="A50">
        <f t="shared" si="3"/>
        <v>41</v>
      </c>
      <c r="B50">
        <v>4327</v>
      </c>
      <c r="C50" s="55">
        <v>49350</v>
      </c>
      <c r="E50">
        <f>+E49+1</f>
        <v>41</v>
      </c>
      <c r="F50">
        <v>4324</v>
      </c>
      <c r="G50" s="162">
        <v>8100</v>
      </c>
    </row>
    <row r="51" spans="1:7" x14ac:dyDescent="0.35">
      <c r="A51">
        <f t="shared" si="3"/>
        <v>42</v>
      </c>
      <c r="B51">
        <v>4328</v>
      </c>
      <c r="C51" s="55">
        <v>12100</v>
      </c>
      <c r="E51">
        <f t="shared" ref="E51:E114" si="4">+E50+1</f>
        <v>42</v>
      </c>
      <c r="F51">
        <v>4321</v>
      </c>
      <c r="G51" s="162">
        <v>350</v>
      </c>
    </row>
    <row r="52" spans="1:7" x14ac:dyDescent="0.35">
      <c r="A52">
        <f t="shared" si="3"/>
        <v>43</v>
      </c>
      <c r="B52">
        <v>4316</v>
      </c>
      <c r="C52" s="55">
        <v>50</v>
      </c>
      <c r="E52">
        <f t="shared" si="4"/>
        <v>43</v>
      </c>
      <c r="F52">
        <v>4322</v>
      </c>
      <c r="G52" s="162">
        <v>1700</v>
      </c>
    </row>
    <row r="53" spans="1:7" x14ac:dyDescent="0.35">
      <c r="A53">
        <f t="shared" si="3"/>
        <v>44</v>
      </c>
      <c r="B53">
        <v>4318</v>
      </c>
      <c r="C53" s="55">
        <v>100</v>
      </c>
      <c r="E53">
        <f t="shared" si="4"/>
        <v>44</v>
      </c>
      <c r="F53">
        <v>4323</v>
      </c>
      <c r="G53" s="162">
        <v>10500</v>
      </c>
    </row>
    <row r="54" spans="1:7" x14ac:dyDescent="0.35">
      <c r="A54">
        <f t="shared" si="3"/>
        <v>45</v>
      </c>
      <c r="B54">
        <v>4319</v>
      </c>
      <c r="C54" s="55">
        <v>750</v>
      </c>
      <c r="E54">
        <f t="shared" si="4"/>
        <v>45</v>
      </c>
      <c r="F54">
        <v>4324</v>
      </c>
      <c r="G54" s="162">
        <v>8650</v>
      </c>
    </row>
    <row r="55" spans="1:7" x14ac:dyDescent="0.35">
      <c r="A55">
        <f t="shared" si="3"/>
        <v>46</v>
      </c>
      <c r="B55">
        <v>4321</v>
      </c>
      <c r="C55" s="55">
        <v>100</v>
      </c>
      <c r="E55">
        <f t="shared" si="4"/>
        <v>46</v>
      </c>
      <c r="F55">
        <v>4325</v>
      </c>
      <c r="G55" s="162">
        <v>1650</v>
      </c>
    </row>
    <row r="56" spans="1:7" x14ac:dyDescent="0.35">
      <c r="A56">
        <f t="shared" si="3"/>
        <v>47</v>
      </c>
      <c r="B56">
        <v>4323</v>
      </c>
      <c r="C56" s="55">
        <v>1650</v>
      </c>
      <c r="E56">
        <f t="shared" si="4"/>
        <v>47</v>
      </c>
      <c r="F56">
        <v>4321</v>
      </c>
      <c r="G56" s="162">
        <v>100</v>
      </c>
    </row>
    <row r="57" spans="1:7" x14ac:dyDescent="0.35">
      <c r="A57">
        <f t="shared" si="3"/>
        <v>48</v>
      </c>
      <c r="B57">
        <v>4324</v>
      </c>
      <c r="C57" s="55">
        <v>300</v>
      </c>
      <c r="E57">
        <f t="shared" si="4"/>
        <v>48</v>
      </c>
      <c r="F57">
        <v>4323</v>
      </c>
      <c r="G57" s="162">
        <v>300</v>
      </c>
    </row>
    <row r="58" spans="1:7" x14ac:dyDescent="0.35">
      <c r="A58">
        <f t="shared" si="3"/>
        <v>49</v>
      </c>
      <c r="B58">
        <v>4325</v>
      </c>
      <c r="C58" s="55">
        <v>1100</v>
      </c>
      <c r="E58">
        <f t="shared" si="4"/>
        <v>49</v>
      </c>
      <c r="F58">
        <v>4324</v>
      </c>
      <c r="G58" s="162">
        <v>3400</v>
      </c>
    </row>
    <row r="59" spans="1:7" x14ac:dyDescent="0.35">
      <c r="A59">
        <f t="shared" si="3"/>
        <v>50</v>
      </c>
      <c r="B59">
        <v>4326</v>
      </c>
      <c r="C59" s="55">
        <v>9250</v>
      </c>
      <c r="E59">
        <f t="shared" si="4"/>
        <v>50</v>
      </c>
      <c r="F59">
        <v>4325</v>
      </c>
      <c r="G59" s="162">
        <v>1850</v>
      </c>
    </row>
    <row r="60" spans="1:7" x14ac:dyDescent="0.35">
      <c r="A60">
        <f t="shared" si="3"/>
        <v>51</v>
      </c>
      <c r="B60">
        <v>4327</v>
      </c>
      <c r="C60" s="55">
        <v>26150</v>
      </c>
      <c r="E60">
        <f t="shared" si="4"/>
        <v>51</v>
      </c>
      <c r="F60">
        <v>4319</v>
      </c>
      <c r="G60" s="162">
        <v>250</v>
      </c>
    </row>
    <row r="61" spans="1:7" x14ac:dyDescent="0.35">
      <c r="A61">
        <f t="shared" si="3"/>
        <v>52</v>
      </c>
      <c r="B61">
        <v>4328</v>
      </c>
      <c r="C61" s="55">
        <v>62350</v>
      </c>
      <c r="E61">
        <f t="shared" si="4"/>
        <v>52</v>
      </c>
      <c r="F61">
        <v>4322</v>
      </c>
      <c r="G61" s="162">
        <v>50</v>
      </c>
    </row>
    <row r="62" spans="1:7" x14ac:dyDescent="0.35">
      <c r="A62">
        <f t="shared" si="3"/>
        <v>53</v>
      </c>
      <c r="B62">
        <v>4329</v>
      </c>
      <c r="C62" s="55">
        <v>10950</v>
      </c>
      <c r="E62">
        <f t="shared" si="4"/>
        <v>53</v>
      </c>
      <c r="F62">
        <v>4323</v>
      </c>
      <c r="G62" s="162">
        <v>150</v>
      </c>
    </row>
    <row r="63" spans="1:7" x14ac:dyDescent="0.35">
      <c r="A63">
        <f t="shared" si="3"/>
        <v>54</v>
      </c>
      <c r="B63">
        <v>4318</v>
      </c>
      <c r="C63" s="55">
        <v>50</v>
      </c>
      <c r="E63">
        <f t="shared" si="4"/>
        <v>54</v>
      </c>
      <c r="F63">
        <v>4324</v>
      </c>
      <c r="G63" s="162">
        <v>1100</v>
      </c>
    </row>
    <row r="64" spans="1:7" x14ac:dyDescent="0.35">
      <c r="A64">
        <f t="shared" si="3"/>
        <v>55</v>
      </c>
      <c r="B64">
        <v>4320</v>
      </c>
      <c r="C64" s="55">
        <v>50</v>
      </c>
      <c r="E64">
        <f t="shared" si="4"/>
        <v>55</v>
      </c>
      <c r="F64">
        <v>4325</v>
      </c>
      <c r="G64" s="162">
        <v>2050</v>
      </c>
    </row>
    <row r="65" spans="1:7" x14ac:dyDescent="0.35">
      <c r="A65">
        <f t="shared" si="3"/>
        <v>56</v>
      </c>
      <c r="B65">
        <v>4321</v>
      </c>
      <c r="C65" s="55">
        <v>200</v>
      </c>
      <c r="E65">
        <f t="shared" si="4"/>
        <v>56</v>
      </c>
      <c r="F65">
        <v>4316</v>
      </c>
      <c r="G65" s="162">
        <v>50</v>
      </c>
    </row>
    <row r="66" spans="1:7" x14ac:dyDescent="0.35">
      <c r="A66">
        <f t="shared" si="3"/>
        <v>57</v>
      </c>
      <c r="B66">
        <v>4322</v>
      </c>
      <c r="C66" s="55">
        <v>50</v>
      </c>
      <c r="E66">
        <f t="shared" si="4"/>
        <v>57</v>
      </c>
      <c r="F66">
        <v>4317</v>
      </c>
      <c r="G66" s="162">
        <v>700</v>
      </c>
    </row>
    <row r="67" spans="1:7" x14ac:dyDescent="0.35">
      <c r="A67">
        <f t="shared" si="3"/>
        <v>58</v>
      </c>
      <c r="B67">
        <v>4323</v>
      </c>
      <c r="C67" s="55">
        <v>450</v>
      </c>
      <c r="E67">
        <f t="shared" si="4"/>
        <v>58</v>
      </c>
      <c r="F67">
        <v>4318</v>
      </c>
      <c r="G67" s="162">
        <v>50</v>
      </c>
    </row>
    <row r="68" spans="1:7" x14ac:dyDescent="0.35">
      <c r="A68">
        <f t="shared" si="3"/>
        <v>59</v>
      </c>
      <c r="B68">
        <v>4324</v>
      </c>
      <c r="C68" s="55">
        <v>100</v>
      </c>
      <c r="E68">
        <f t="shared" si="4"/>
        <v>59</v>
      </c>
      <c r="F68">
        <v>4319</v>
      </c>
      <c r="G68" s="162">
        <v>500</v>
      </c>
    </row>
    <row r="69" spans="1:7" x14ac:dyDescent="0.35">
      <c r="A69">
        <f t="shared" si="3"/>
        <v>60</v>
      </c>
      <c r="B69">
        <v>4325</v>
      </c>
      <c r="C69" s="55">
        <v>550</v>
      </c>
      <c r="E69">
        <f t="shared" si="4"/>
        <v>60</v>
      </c>
      <c r="F69">
        <v>4320</v>
      </c>
      <c r="G69" s="162">
        <v>800</v>
      </c>
    </row>
    <row r="70" spans="1:7" x14ac:dyDescent="0.35">
      <c r="A70">
        <f t="shared" si="3"/>
        <v>61</v>
      </c>
      <c r="B70">
        <v>4326</v>
      </c>
      <c r="C70" s="55">
        <v>2850</v>
      </c>
      <c r="E70">
        <f t="shared" si="4"/>
        <v>61</v>
      </c>
      <c r="F70">
        <v>4322</v>
      </c>
      <c r="G70" s="162">
        <v>650</v>
      </c>
    </row>
    <row r="71" spans="1:7" x14ac:dyDescent="0.35">
      <c r="A71">
        <f t="shared" si="3"/>
        <v>62</v>
      </c>
      <c r="B71">
        <v>4327</v>
      </c>
      <c r="C71" s="55">
        <v>11350</v>
      </c>
      <c r="E71">
        <f t="shared" si="4"/>
        <v>62</v>
      </c>
      <c r="F71">
        <v>4323</v>
      </c>
      <c r="G71" s="162">
        <v>10400</v>
      </c>
    </row>
    <row r="72" spans="1:7" x14ac:dyDescent="0.35">
      <c r="A72">
        <f t="shared" si="3"/>
        <v>63</v>
      </c>
      <c r="B72">
        <v>4328</v>
      </c>
      <c r="C72" s="55">
        <v>33750</v>
      </c>
      <c r="E72">
        <f t="shared" si="4"/>
        <v>63</v>
      </c>
      <c r="F72">
        <v>4324</v>
      </c>
      <c r="G72" s="162">
        <v>7200</v>
      </c>
    </row>
    <row r="73" spans="1:7" x14ac:dyDescent="0.35">
      <c r="A73">
        <f t="shared" si="3"/>
        <v>64</v>
      </c>
      <c r="B73">
        <v>4329</v>
      </c>
      <c r="C73" s="55">
        <v>63200</v>
      </c>
      <c r="E73">
        <f t="shared" si="4"/>
        <v>64</v>
      </c>
      <c r="F73">
        <v>4325</v>
      </c>
      <c r="G73" s="162">
        <v>4450</v>
      </c>
    </row>
    <row r="74" spans="1:7" x14ac:dyDescent="0.35">
      <c r="A74">
        <f t="shared" si="3"/>
        <v>65</v>
      </c>
      <c r="B74">
        <v>4330</v>
      </c>
      <c r="C74" s="55">
        <v>13550</v>
      </c>
      <c r="E74">
        <f t="shared" si="4"/>
        <v>65</v>
      </c>
      <c r="F74">
        <v>4326</v>
      </c>
      <c r="G74" s="162">
        <v>1500</v>
      </c>
    </row>
    <row r="75" spans="1:7" x14ac:dyDescent="0.35">
      <c r="A75">
        <f>+A74+1</f>
        <v>66</v>
      </c>
      <c r="B75">
        <v>4320</v>
      </c>
      <c r="C75" s="55">
        <v>750</v>
      </c>
      <c r="E75">
        <f t="shared" si="4"/>
        <v>66</v>
      </c>
      <c r="F75">
        <v>4322</v>
      </c>
      <c r="G75" s="162">
        <v>200</v>
      </c>
    </row>
    <row r="76" spans="1:7" x14ac:dyDescent="0.35">
      <c r="A76">
        <f t="shared" ref="A76:A82" si="5">+A75+1</f>
        <v>67</v>
      </c>
      <c r="B76">
        <v>4321</v>
      </c>
      <c r="C76" s="55">
        <v>100</v>
      </c>
      <c r="E76">
        <f t="shared" si="4"/>
        <v>67</v>
      </c>
      <c r="F76">
        <v>4323</v>
      </c>
      <c r="G76" s="162">
        <v>600</v>
      </c>
    </row>
    <row r="77" spans="1:7" x14ac:dyDescent="0.35">
      <c r="A77">
        <f t="shared" si="5"/>
        <v>68</v>
      </c>
      <c r="B77">
        <v>4322</v>
      </c>
      <c r="C77" s="55">
        <v>250</v>
      </c>
      <c r="E77">
        <f t="shared" si="4"/>
        <v>68</v>
      </c>
      <c r="F77">
        <v>4324</v>
      </c>
      <c r="G77" s="162">
        <v>1650</v>
      </c>
    </row>
    <row r="78" spans="1:7" x14ac:dyDescent="0.35">
      <c r="A78">
        <f t="shared" si="5"/>
        <v>69</v>
      </c>
      <c r="B78">
        <v>4323</v>
      </c>
      <c r="C78" s="55">
        <v>200</v>
      </c>
      <c r="E78">
        <f t="shared" si="4"/>
        <v>69</v>
      </c>
      <c r="F78">
        <v>4325</v>
      </c>
      <c r="G78" s="162">
        <v>7400</v>
      </c>
    </row>
    <row r="79" spans="1:7" x14ac:dyDescent="0.35">
      <c r="A79">
        <f t="shared" si="5"/>
        <v>70</v>
      </c>
      <c r="B79">
        <v>4324</v>
      </c>
      <c r="C79" s="55">
        <v>50</v>
      </c>
      <c r="E79">
        <f t="shared" si="4"/>
        <v>70</v>
      </c>
      <c r="F79">
        <v>4326</v>
      </c>
      <c r="G79" s="162">
        <v>5250</v>
      </c>
    </row>
    <row r="80" spans="1:7" x14ac:dyDescent="0.35">
      <c r="A80">
        <f t="shared" si="5"/>
        <v>71</v>
      </c>
      <c r="B80">
        <v>4325</v>
      </c>
      <c r="C80" s="55">
        <v>300</v>
      </c>
      <c r="E80">
        <f t="shared" si="4"/>
        <v>71</v>
      </c>
      <c r="F80">
        <v>4326</v>
      </c>
      <c r="G80" s="162">
        <v>900</v>
      </c>
    </row>
    <row r="81" spans="1:7" x14ac:dyDescent="0.35">
      <c r="A81">
        <f t="shared" si="5"/>
        <v>72</v>
      </c>
      <c r="B81">
        <v>4326</v>
      </c>
      <c r="C81" s="55">
        <v>1250</v>
      </c>
      <c r="E81">
        <f t="shared" si="4"/>
        <v>72</v>
      </c>
      <c r="F81">
        <v>4320</v>
      </c>
      <c r="G81" s="162">
        <v>50</v>
      </c>
    </row>
    <row r="82" spans="1:7" x14ac:dyDescent="0.35">
      <c r="A82">
        <f t="shared" si="5"/>
        <v>73</v>
      </c>
      <c r="B82">
        <v>4327</v>
      </c>
      <c r="C82" s="55">
        <v>1900</v>
      </c>
      <c r="E82">
        <f t="shared" si="4"/>
        <v>73</v>
      </c>
      <c r="F82">
        <v>4325</v>
      </c>
      <c r="G82" s="162">
        <v>350</v>
      </c>
    </row>
    <row r="83" spans="1:7" x14ac:dyDescent="0.35">
      <c r="A83">
        <f>+A82+1</f>
        <v>74</v>
      </c>
      <c r="B83">
        <v>4328</v>
      </c>
      <c r="C83" s="55">
        <v>4350</v>
      </c>
      <c r="E83">
        <f t="shared" si="4"/>
        <v>74</v>
      </c>
      <c r="F83">
        <v>4326</v>
      </c>
      <c r="G83" s="162">
        <v>750</v>
      </c>
    </row>
    <row r="84" spans="1:7" x14ac:dyDescent="0.35">
      <c r="A84">
        <f t="shared" ref="A84:A114" si="6">+A83+1</f>
        <v>75</v>
      </c>
      <c r="B84">
        <v>4329</v>
      </c>
      <c r="C84" s="55">
        <v>24350</v>
      </c>
      <c r="E84">
        <f t="shared" si="4"/>
        <v>75</v>
      </c>
      <c r="F84">
        <v>4316</v>
      </c>
      <c r="G84" s="162">
        <v>600</v>
      </c>
    </row>
    <row r="85" spans="1:7" x14ac:dyDescent="0.35">
      <c r="A85">
        <f t="shared" si="6"/>
        <v>76</v>
      </c>
      <c r="B85">
        <v>4330</v>
      </c>
      <c r="C85" s="55">
        <v>48550</v>
      </c>
      <c r="E85">
        <f t="shared" si="4"/>
        <v>76</v>
      </c>
      <c r="F85">
        <v>4317</v>
      </c>
      <c r="G85" s="162">
        <v>350</v>
      </c>
    </row>
    <row r="86" spans="1:7" x14ac:dyDescent="0.35">
      <c r="A86">
        <f t="shared" si="6"/>
        <v>77</v>
      </c>
      <c r="B86">
        <v>4331</v>
      </c>
      <c r="C86" s="55">
        <v>19900</v>
      </c>
      <c r="E86">
        <f t="shared" si="4"/>
        <v>77</v>
      </c>
      <c r="F86">
        <v>4319</v>
      </c>
      <c r="G86" s="162">
        <v>550</v>
      </c>
    </row>
    <row r="87" spans="1:7" x14ac:dyDescent="0.35">
      <c r="A87">
        <f t="shared" si="6"/>
        <v>78</v>
      </c>
      <c r="B87">
        <v>4323</v>
      </c>
      <c r="C87" s="55">
        <v>2100</v>
      </c>
      <c r="E87">
        <f t="shared" si="4"/>
        <v>78</v>
      </c>
      <c r="F87">
        <v>4320</v>
      </c>
      <c r="G87" s="162">
        <v>50</v>
      </c>
    </row>
    <row r="88" spans="1:7" x14ac:dyDescent="0.35">
      <c r="A88">
        <f t="shared" si="6"/>
        <v>79</v>
      </c>
      <c r="B88">
        <v>4322</v>
      </c>
      <c r="C88" s="55">
        <v>100</v>
      </c>
      <c r="E88">
        <f t="shared" si="4"/>
        <v>79</v>
      </c>
      <c r="F88">
        <v>4321</v>
      </c>
      <c r="G88" s="162">
        <v>350</v>
      </c>
    </row>
    <row r="89" spans="1:7" x14ac:dyDescent="0.35">
      <c r="A89">
        <f t="shared" si="6"/>
        <v>80</v>
      </c>
      <c r="B89">
        <v>4324</v>
      </c>
      <c r="C89" s="55">
        <v>550</v>
      </c>
      <c r="E89">
        <f t="shared" si="4"/>
        <v>80</v>
      </c>
      <c r="F89">
        <v>4322</v>
      </c>
      <c r="G89" s="162">
        <v>2850</v>
      </c>
    </row>
    <row r="90" spans="1:7" x14ac:dyDescent="0.35">
      <c r="A90">
        <f t="shared" si="6"/>
        <v>81</v>
      </c>
      <c r="B90">
        <v>4326</v>
      </c>
      <c r="C90" s="55">
        <v>50</v>
      </c>
      <c r="E90">
        <f t="shared" si="4"/>
        <v>81</v>
      </c>
      <c r="F90">
        <v>4323</v>
      </c>
      <c r="G90" s="162">
        <v>5250</v>
      </c>
    </row>
    <row r="91" spans="1:7" x14ac:dyDescent="0.35">
      <c r="A91">
        <f t="shared" si="6"/>
        <v>82</v>
      </c>
      <c r="B91">
        <v>43327</v>
      </c>
      <c r="C91" s="55">
        <v>300</v>
      </c>
      <c r="E91">
        <f t="shared" si="4"/>
        <v>82</v>
      </c>
      <c r="F91">
        <v>4324</v>
      </c>
      <c r="G91" s="162">
        <v>6300</v>
      </c>
    </row>
    <row r="92" spans="1:7" x14ac:dyDescent="0.35">
      <c r="A92">
        <f t="shared" si="6"/>
        <v>83</v>
      </c>
      <c r="B92">
        <v>4325</v>
      </c>
      <c r="C92" s="55">
        <v>200</v>
      </c>
      <c r="E92">
        <f t="shared" si="4"/>
        <v>83</v>
      </c>
      <c r="F92">
        <v>4325</v>
      </c>
      <c r="G92" s="162">
        <v>21450</v>
      </c>
    </row>
    <row r="93" spans="1:7" x14ac:dyDescent="0.35">
      <c r="A93">
        <f t="shared" si="6"/>
        <v>84</v>
      </c>
      <c r="B93">
        <v>4328</v>
      </c>
      <c r="C93" s="55">
        <v>7750</v>
      </c>
      <c r="E93">
        <f t="shared" si="4"/>
        <v>84</v>
      </c>
      <c r="F93">
        <v>4326</v>
      </c>
      <c r="G93" s="162">
        <v>9750</v>
      </c>
    </row>
    <row r="94" spans="1:7" x14ac:dyDescent="0.35">
      <c r="A94">
        <f t="shared" si="6"/>
        <v>85</v>
      </c>
      <c r="B94">
        <v>4329</v>
      </c>
      <c r="C94" s="55">
        <v>6400</v>
      </c>
      <c r="E94">
        <f t="shared" si="4"/>
        <v>85</v>
      </c>
      <c r="F94">
        <v>4324</v>
      </c>
      <c r="G94" s="162">
        <v>350</v>
      </c>
    </row>
    <row r="95" spans="1:7" x14ac:dyDescent="0.35">
      <c r="A95">
        <f t="shared" si="6"/>
        <v>86</v>
      </c>
      <c r="B95">
        <v>4330</v>
      </c>
      <c r="C95" s="55">
        <v>14300</v>
      </c>
      <c r="E95">
        <f t="shared" si="4"/>
        <v>86</v>
      </c>
      <c r="F95">
        <v>4325</v>
      </c>
      <c r="G95" s="162">
        <v>3400</v>
      </c>
    </row>
    <row r="96" spans="1:7" x14ac:dyDescent="0.35">
      <c r="A96">
        <f t="shared" si="6"/>
        <v>87</v>
      </c>
      <c r="B96">
        <v>4331</v>
      </c>
      <c r="C96" s="55">
        <v>24950</v>
      </c>
      <c r="E96">
        <f t="shared" si="4"/>
        <v>87</v>
      </c>
      <c r="F96">
        <v>4326</v>
      </c>
      <c r="G96" s="162">
        <v>10300</v>
      </c>
    </row>
    <row r="97" spans="1:7" x14ac:dyDescent="0.35">
      <c r="A97">
        <f t="shared" si="6"/>
        <v>88</v>
      </c>
      <c r="B97">
        <v>4321</v>
      </c>
      <c r="C97" s="55">
        <v>50</v>
      </c>
      <c r="E97">
        <f t="shared" si="4"/>
        <v>88</v>
      </c>
      <c r="F97">
        <v>4324</v>
      </c>
      <c r="G97" s="162">
        <v>150</v>
      </c>
    </row>
    <row r="98" spans="1:7" x14ac:dyDescent="0.35">
      <c r="A98">
        <f t="shared" si="6"/>
        <v>89</v>
      </c>
      <c r="B98">
        <v>4323</v>
      </c>
      <c r="C98" s="55">
        <v>150</v>
      </c>
      <c r="E98">
        <f t="shared" si="4"/>
        <v>89</v>
      </c>
      <c r="F98">
        <v>4325</v>
      </c>
      <c r="G98" s="162">
        <v>300</v>
      </c>
    </row>
    <row r="99" spans="1:7" x14ac:dyDescent="0.35">
      <c r="A99">
        <f t="shared" si="6"/>
        <v>90</v>
      </c>
      <c r="B99">
        <v>4324</v>
      </c>
      <c r="C99" s="55">
        <v>50</v>
      </c>
      <c r="E99">
        <f t="shared" si="4"/>
        <v>90</v>
      </c>
      <c r="F99">
        <v>4326</v>
      </c>
      <c r="G99" s="162">
        <v>2750</v>
      </c>
    </row>
    <row r="100" spans="1:7" x14ac:dyDescent="0.35">
      <c r="A100">
        <f t="shared" si="6"/>
        <v>91</v>
      </c>
      <c r="B100">
        <v>4325</v>
      </c>
      <c r="C100" s="55">
        <v>50</v>
      </c>
      <c r="E100">
        <f t="shared" si="4"/>
        <v>91</v>
      </c>
      <c r="F100">
        <v>4327</v>
      </c>
      <c r="G100" s="162">
        <v>2700</v>
      </c>
    </row>
    <row r="101" spans="1:7" x14ac:dyDescent="0.35">
      <c r="A101">
        <f t="shared" si="6"/>
        <v>92</v>
      </c>
      <c r="B101">
        <v>4327</v>
      </c>
      <c r="C101" s="55">
        <v>1450</v>
      </c>
      <c r="E101">
        <f t="shared" si="4"/>
        <v>92</v>
      </c>
      <c r="F101">
        <v>4321</v>
      </c>
      <c r="G101" s="162">
        <v>250</v>
      </c>
    </row>
    <row r="102" spans="1:7" x14ac:dyDescent="0.35">
      <c r="A102">
        <f t="shared" si="6"/>
        <v>93</v>
      </c>
      <c r="B102">
        <v>4328</v>
      </c>
      <c r="C102" s="55">
        <v>1250</v>
      </c>
      <c r="E102">
        <f t="shared" si="4"/>
        <v>93</v>
      </c>
      <c r="F102">
        <v>4322</v>
      </c>
      <c r="G102" s="162">
        <v>450</v>
      </c>
    </row>
    <row r="103" spans="1:7" x14ac:dyDescent="0.35">
      <c r="A103">
        <f t="shared" si="6"/>
        <v>94</v>
      </c>
      <c r="B103">
        <v>4329</v>
      </c>
      <c r="C103" s="55">
        <v>3800</v>
      </c>
      <c r="E103">
        <f t="shared" si="4"/>
        <v>94</v>
      </c>
      <c r="F103">
        <v>4323</v>
      </c>
      <c r="G103" s="162">
        <v>850</v>
      </c>
    </row>
    <row r="104" spans="1:7" x14ac:dyDescent="0.35">
      <c r="A104">
        <f t="shared" si="6"/>
        <v>95</v>
      </c>
      <c r="B104">
        <v>4330</v>
      </c>
      <c r="C104" s="55">
        <v>5550</v>
      </c>
      <c r="E104">
        <f t="shared" si="4"/>
        <v>95</v>
      </c>
      <c r="F104">
        <v>4324</v>
      </c>
      <c r="G104" s="162">
        <v>350</v>
      </c>
    </row>
    <row r="105" spans="1:7" x14ac:dyDescent="0.35">
      <c r="A105">
        <f t="shared" si="6"/>
        <v>96</v>
      </c>
      <c r="B105">
        <v>4331</v>
      </c>
      <c r="C105" s="55">
        <v>13500</v>
      </c>
      <c r="E105">
        <f t="shared" si="4"/>
        <v>96</v>
      </c>
      <c r="F105">
        <v>4325</v>
      </c>
      <c r="G105" s="162">
        <v>300</v>
      </c>
    </row>
    <row r="106" spans="1:7" x14ac:dyDescent="0.35">
      <c r="A106">
        <f t="shared" si="6"/>
        <v>97</v>
      </c>
      <c r="B106">
        <v>4324</v>
      </c>
      <c r="C106" s="55">
        <v>150</v>
      </c>
      <c r="E106">
        <f t="shared" si="4"/>
        <v>97</v>
      </c>
      <c r="F106">
        <v>4326</v>
      </c>
      <c r="G106" s="162">
        <v>750</v>
      </c>
    </row>
    <row r="107" spans="1:7" x14ac:dyDescent="0.35">
      <c r="A107">
        <f t="shared" si="6"/>
        <v>98</v>
      </c>
      <c r="B107">
        <v>4325</v>
      </c>
      <c r="C107" s="55">
        <v>50</v>
      </c>
      <c r="E107">
        <f t="shared" si="4"/>
        <v>98</v>
      </c>
      <c r="F107">
        <v>4327</v>
      </c>
      <c r="G107" s="162">
        <v>1000</v>
      </c>
    </row>
    <row r="108" spans="1:7" x14ac:dyDescent="0.35">
      <c r="A108">
        <f t="shared" si="6"/>
        <v>99</v>
      </c>
      <c r="B108">
        <v>4326</v>
      </c>
      <c r="C108" s="55">
        <v>1300</v>
      </c>
      <c r="E108">
        <f t="shared" si="4"/>
        <v>99</v>
      </c>
      <c r="F108">
        <v>4323</v>
      </c>
      <c r="G108" s="162">
        <v>450</v>
      </c>
    </row>
    <row r="109" spans="1:7" x14ac:dyDescent="0.35">
      <c r="A109">
        <f t="shared" si="6"/>
        <v>100</v>
      </c>
      <c r="B109">
        <v>4327</v>
      </c>
      <c r="C109" s="55">
        <v>1200</v>
      </c>
      <c r="E109">
        <f t="shared" si="4"/>
        <v>100</v>
      </c>
      <c r="F109">
        <v>4324</v>
      </c>
      <c r="G109" s="162">
        <v>300</v>
      </c>
    </row>
    <row r="110" spans="1:7" x14ac:dyDescent="0.35">
      <c r="A110">
        <f t="shared" si="6"/>
        <v>101</v>
      </c>
      <c r="B110">
        <v>4328</v>
      </c>
      <c r="C110" s="55">
        <v>1950</v>
      </c>
      <c r="E110">
        <f t="shared" si="4"/>
        <v>101</v>
      </c>
      <c r="F110">
        <v>4325</v>
      </c>
      <c r="G110" s="162">
        <v>900</v>
      </c>
    </row>
    <row r="111" spans="1:7" x14ac:dyDescent="0.35">
      <c r="A111">
        <f t="shared" si="6"/>
        <v>102</v>
      </c>
      <c r="B111">
        <v>4329</v>
      </c>
      <c r="C111" s="55">
        <v>2500</v>
      </c>
      <c r="E111">
        <f t="shared" si="4"/>
        <v>102</v>
      </c>
      <c r="F111">
        <v>4326</v>
      </c>
      <c r="G111" s="162">
        <v>15800</v>
      </c>
    </row>
    <row r="112" spans="1:7" x14ac:dyDescent="0.35">
      <c r="A112">
        <f t="shared" si="6"/>
        <v>103</v>
      </c>
      <c r="B112">
        <v>4330</v>
      </c>
      <c r="C112" s="55">
        <v>6300</v>
      </c>
      <c r="E112">
        <f t="shared" si="4"/>
        <v>103</v>
      </c>
      <c r="F112">
        <v>4327</v>
      </c>
      <c r="G112" s="162">
        <v>3850</v>
      </c>
    </row>
    <row r="113" spans="1:7" x14ac:dyDescent="0.35">
      <c r="A113">
        <f t="shared" si="6"/>
        <v>104</v>
      </c>
      <c r="B113">
        <v>4331</v>
      </c>
      <c r="C113" s="55">
        <v>27950</v>
      </c>
      <c r="E113">
        <f t="shared" si="4"/>
        <v>104</v>
      </c>
      <c r="F113">
        <v>4323</v>
      </c>
      <c r="G113" s="162">
        <v>250</v>
      </c>
    </row>
    <row r="114" spans="1:7" x14ac:dyDescent="0.35">
      <c r="A114">
        <f t="shared" si="6"/>
        <v>105</v>
      </c>
      <c r="B114"/>
      <c r="C114" s="177">
        <f>SUM(C10:C113)</f>
        <v>854000</v>
      </c>
      <c r="E114">
        <f t="shared" si="4"/>
        <v>105</v>
      </c>
      <c r="F114">
        <v>4327</v>
      </c>
      <c r="G114" s="162">
        <v>2250</v>
      </c>
    </row>
    <row r="115" spans="1:7" x14ac:dyDescent="0.35">
      <c r="A115"/>
      <c r="E115">
        <v>106</v>
      </c>
      <c r="F115">
        <v>4316</v>
      </c>
      <c r="G115" s="162">
        <v>1150</v>
      </c>
    </row>
    <row r="116" spans="1:7" x14ac:dyDescent="0.35">
      <c r="E116">
        <f>+E115+1</f>
        <v>107</v>
      </c>
      <c r="F116">
        <v>4317</v>
      </c>
      <c r="G116" s="162">
        <v>50</v>
      </c>
    </row>
    <row r="117" spans="1:7" x14ac:dyDescent="0.35">
      <c r="E117">
        <f t="shared" ref="E117:E180" si="7">+E116+1</f>
        <v>108</v>
      </c>
      <c r="F117">
        <v>4323</v>
      </c>
      <c r="G117" s="162">
        <v>50</v>
      </c>
    </row>
    <row r="118" spans="1:7" x14ac:dyDescent="0.35">
      <c r="E118">
        <f t="shared" si="7"/>
        <v>109</v>
      </c>
      <c r="F118">
        <v>4324</v>
      </c>
      <c r="G118" s="162">
        <v>250</v>
      </c>
    </row>
    <row r="119" spans="1:7" x14ac:dyDescent="0.35">
      <c r="E119">
        <f t="shared" si="7"/>
        <v>110</v>
      </c>
      <c r="F119">
        <v>4325</v>
      </c>
      <c r="G119" s="162">
        <v>1250</v>
      </c>
    </row>
    <row r="120" spans="1:7" x14ac:dyDescent="0.35">
      <c r="E120">
        <f t="shared" si="7"/>
        <v>111</v>
      </c>
      <c r="F120">
        <v>4326</v>
      </c>
      <c r="G120" s="162">
        <v>4850</v>
      </c>
    </row>
    <row r="121" spans="1:7" x14ac:dyDescent="0.35">
      <c r="E121">
        <f t="shared" si="7"/>
        <v>112</v>
      </c>
      <c r="F121">
        <v>4327</v>
      </c>
      <c r="G121" s="162">
        <v>13050</v>
      </c>
    </row>
    <row r="122" spans="1:7" x14ac:dyDescent="0.35">
      <c r="E122">
        <f t="shared" si="7"/>
        <v>113</v>
      </c>
      <c r="F122">
        <v>4328</v>
      </c>
      <c r="G122" s="162">
        <v>450</v>
      </c>
    </row>
    <row r="123" spans="1:7" x14ac:dyDescent="0.35">
      <c r="E123">
        <f t="shared" si="7"/>
        <v>114</v>
      </c>
      <c r="F123">
        <v>4328</v>
      </c>
      <c r="G123" s="162">
        <v>950</v>
      </c>
    </row>
    <row r="124" spans="1:7" x14ac:dyDescent="0.35">
      <c r="E124">
        <f t="shared" si="7"/>
        <v>115</v>
      </c>
      <c r="F124">
        <v>4324</v>
      </c>
      <c r="G124" s="162">
        <v>100</v>
      </c>
    </row>
    <row r="125" spans="1:7" x14ac:dyDescent="0.35">
      <c r="E125">
        <f t="shared" si="7"/>
        <v>116</v>
      </c>
      <c r="F125">
        <v>4326</v>
      </c>
      <c r="G125" s="162">
        <v>200</v>
      </c>
    </row>
    <row r="126" spans="1:7" x14ac:dyDescent="0.35">
      <c r="E126">
        <f t="shared" si="7"/>
        <v>117</v>
      </c>
      <c r="F126">
        <v>4327</v>
      </c>
      <c r="G126" s="162">
        <v>1200</v>
      </c>
    </row>
    <row r="127" spans="1:7" x14ac:dyDescent="0.35">
      <c r="E127">
        <f t="shared" si="7"/>
        <v>118</v>
      </c>
      <c r="F127">
        <v>4328</v>
      </c>
      <c r="G127" s="162">
        <v>850</v>
      </c>
    </row>
    <row r="128" spans="1:7" x14ac:dyDescent="0.35">
      <c r="E128">
        <f t="shared" si="7"/>
        <v>119</v>
      </c>
      <c r="F128">
        <v>4326</v>
      </c>
      <c r="G128" s="162">
        <v>450</v>
      </c>
    </row>
    <row r="129" spans="5:7" x14ac:dyDescent="0.35">
      <c r="E129">
        <f t="shared" si="7"/>
        <v>120</v>
      </c>
      <c r="F129">
        <v>4327</v>
      </c>
      <c r="G129" s="162">
        <v>1800</v>
      </c>
    </row>
    <row r="130" spans="5:7" x14ac:dyDescent="0.35">
      <c r="E130">
        <f t="shared" si="7"/>
        <v>121</v>
      </c>
      <c r="F130">
        <v>4328</v>
      </c>
      <c r="G130" s="162">
        <v>950</v>
      </c>
    </row>
    <row r="131" spans="5:7" x14ac:dyDescent="0.35">
      <c r="E131">
        <f t="shared" si="7"/>
        <v>122</v>
      </c>
      <c r="F131">
        <v>4316</v>
      </c>
      <c r="G131" s="162">
        <v>250</v>
      </c>
    </row>
    <row r="132" spans="5:7" x14ac:dyDescent="0.35">
      <c r="E132">
        <f t="shared" si="7"/>
        <v>123</v>
      </c>
      <c r="F132">
        <v>4325</v>
      </c>
      <c r="G132" s="162">
        <v>350</v>
      </c>
    </row>
    <row r="133" spans="5:7" x14ac:dyDescent="0.35">
      <c r="E133">
        <f t="shared" si="7"/>
        <v>124</v>
      </c>
      <c r="F133">
        <v>4326</v>
      </c>
      <c r="G133" s="162">
        <v>1600</v>
      </c>
    </row>
    <row r="134" spans="5:7" x14ac:dyDescent="0.35">
      <c r="E134">
        <f t="shared" si="7"/>
        <v>125</v>
      </c>
      <c r="F134">
        <v>4327</v>
      </c>
      <c r="G134" s="162">
        <v>9500</v>
      </c>
    </row>
    <row r="135" spans="5:7" x14ac:dyDescent="0.35">
      <c r="E135">
        <f t="shared" si="7"/>
        <v>126</v>
      </c>
      <c r="F135">
        <v>4328</v>
      </c>
      <c r="G135" s="162">
        <v>6500</v>
      </c>
    </row>
    <row r="136" spans="5:7" x14ac:dyDescent="0.35">
      <c r="E136">
        <f t="shared" si="7"/>
        <v>127</v>
      </c>
      <c r="F136">
        <v>4317</v>
      </c>
      <c r="G136" s="162">
        <v>100</v>
      </c>
    </row>
    <row r="137" spans="5:7" x14ac:dyDescent="0.35">
      <c r="E137">
        <f t="shared" si="7"/>
        <v>128</v>
      </c>
      <c r="F137">
        <v>4319</v>
      </c>
      <c r="G137" s="162">
        <v>350</v>
      </c>
    </row>
    <row r="138" spans="5:7" x14ac:dyDescent="0.35">
      <c r="E138">
        <f t="shared" si="7"/>
        <v>129</v>
      </c>
      <c r="F138">
        <v>4320</v>
      </c>
      <c r="G138" s="162">
        <v>500</v>
      </c>
    </row>
    <row r="139" spans="5:7" x14ac:dyDescent="0.35">
      <c r="E139">
        <f t="shared" si="7"/>
        <v>130</v>
      </c>
      <c r="F139">
        <v>4321</v>
      </c>
      <c r="G139" s="162">
        <v>150</v>
      </c>
    </row>
    <row r="140" spans="5:7" x14ac:dyDescent="0.35">
      <c r="E140">
        <f t="shared" si="7"/>
        <v>131</v>
      </c>
      <c r="F140">
        <v>4322</v>
      </c>
      <c r="G140" s="162">
        <v>100</v>
      </c>
    </row>
    <row r="141" spans="5:7" x14ac:dyDescent="0.35">
      <c r="E141">
        <f t="shared" si="7"/>
        <v>132</v>
      </c>
      <c r="F141">
        <v>4323</v>
      </c>
      <c r="G141" s="162">
        <v>1850</v>
      </c>
    </row>
    <row r="142" spans="5:7" x14ac:dyDescent="0.35">
      <c r="E142">
        <f t="shared" si="7"/>
        <v>133</v>
      </c>
      <c r="F142">
        <v>4324</v>
      </c>
      <c r="G142" s="162">
        <v>7150</v>
      </c>
    </row>
    <row r="143" spans="5:7" x14ac:dyDescent="0.35">
      <c r="E143">
        <f t="shared" si="7"/>
        <v>134</v>
      </c>
      <c r="F143">
        <v>4325</v>
      </c>
      <c r="G143" s="162">
        <v>10600</v>
      </c>
    </row>
    <row r="144" spans="5:7" x14ac:dyDescent="0.35">
      <c r="E144">
        <f t="shared" si="7"/>
        <v>135</v>
      </c>
      <c r="F144">
        <v>4326</v>
      </c>
      <c r="G144" s="162">
        <v>17700</v>
      </c>
    </row>
    <row r="145" spans="5:7" x14ac:dyDescent="0.35">
      <c r="E145">
        <f t="shared" si="7"/>
        <v>136</v>
      </c>
      <c r="F145">
        <v>4327</v>
      </c>
      <c r="G145" s="162">
        <v>27200</v>
      </c>
    </row>
    <row r="146" spans="5:7" x14ac:dyDescent="0.35">
      <c r="E146">
        <f t="shared" si="7"/>
        <v>137</v>
      </c>
      <c r="F146">
        <v>4328</v>
      </c>
      <c r="G146" s="162">
        <v>27250</v>
      </c>
    </row>
    <row r="147" spans="5:7" x14ac:dyDescent="0.35">
      <c r="E147">
        <f t="shared" si="7"/>
        <v>138</v>
      </c>
      <c r="F147">
        <v>4329</v>
      </c>
      <c r="G147" s="162">
        <v>1700</v>
      </c>
    </row>
    <row r="148" spans="5:7" x14ac:dyDescent="0.35">
      <c r="E148">
        <f t="shared" si="7"/>
        <v>139</v>
      </c>
      <c r="F148">
        <v>4326</v>
      </c>
      <c r="G148" s="162">
        <v>5100</v>
      </c>
    </row>
    <row r="149" spans="5:7" x14ac:dyDescent="0.35">
      <c r="E149">
        <f t="shared" si="7"/>
        <v>140</v>
      </c>
      <c r="F149">
        <v>4327</v>
      </c>
      <c r="G149" s="162">
        <v>3150</v>
      </c>
    </row>
    <row r="150" spans="5:7" x14ac:dyDescent="0.35">
      <c r="E150">
        <f t="shared" si="7"/>
        <v>141</v>
      </c>
      <c r="F150">
        <v>4328</v>
      </c>
      <c r="G150" s="162">
        <v>19100</v>
      </c>
    </row>
    <row r="151" spans="5:7" x14ac:dyDescent="0.35">
      <c r="E151">
        <f t="shared" si="7"/>
        <v>142</v>
      </c>
      <c r="F151">
        <v>4329</v>
      </c>
      <c r="G151" s="162">
        <v>4400</v>
      </c>
    </row>
    <row r="152" spans="5:7" x14ac:dyDescent="0.35">
      <c r="E152">
        <f t="shared" si="7"/>
        <v>143</v>
      </c>
      <c r="F152">
        <v>4329</v>
      </c>
      <c r="G152" s="162">
        <v>1300</v>
      </c>
    </row>
    <row r="153" spans="5:7" x14ac:dyDescent="0.35">
      <c r="E153">
        <f t="shared" si="7"/>
        <v>144</v>
      </c>
      <c r="F153">
        <v>4322</v>
      </c>
      <c r="G153" s="162">
        <v>100</v>
      </c>
    </row>
    <row r="154" spans="5:7" x14ac:dyDescent="0.35">
      <c r="E154">
        <f t="shared" si="7"/>
        <v>145</v>
      </c>
      <c r="F154">
        <v>4324</v>
      </c>
      <c r="G154" s="162">
        <v>50</v>
      </c>
    </row>
    <row r="155" spans="5:7" x14ac:dyDescent="0.35">
      <c r="E155">
        <f t="shared" si="7"/>
        <v>146</v>
      </c>
      <c r="F155">
        <v>4325</v>
      </c>
      <c r="G155" s="162">
        <v>150</v>
      </c>
    </row>
    <row r="156" spans="5:7" x14ac:dyDescent="0.35">
      <c r="E156">
        <f t="shared" si="7"/>
        <v>147</v>
      </c>
      <c r="F156">
        <v>4326</v>
      </c>
      <c r="G156" s="162">
        <v>450</v>
      </c>
    </row>
    <row r="157" spans="5:7" x14ac:dyDescent="0.35">
      <c r="E157">
        <f t="shared" si="7"/>
        <v>148</v>
      </c>
      <c r="F157">
        <v>4327</v>
      </c>
      <c r="G157" s="162">
        <v>850</v>
      </c>
    </row>
    <row r="158" spans="5:7" x14ac:dyDescent="0.35">
      <c r="E158">
        <f t="shared" si="7"/>
        <v>149</v>
      </c>
      <c r="F158">
        <v>4328</v>
      </c>
      <c r="G158" s="162">
        <v>10600</v>
      </c>
    </row>
    <row r="159" spans="5:7" x14ac:dyDescent="0.35">
      <c r="E159">
        <f t="shared" si="7"/>
        <v>150</v>
      </c>
      <c r="F159">
        <v>4329</v>
      </c>
      <c r="G159" s="162">
        <v>6300</v>
      </c>
    </row>
    <row r="160" spans="5:7" x14ac:dyDescent="0.35">
      <c r="E160">
        <f t="shared" si="7"/>
        <v>151</v>
      </c>
      <c r="F160">
        <v>4320</v>
      </c>
      <c r="G160" s="162">
        <v>50</v>
      </c>
    </row>
    <row r="161" spans="5:7" x14ac:dyDescent="0.35">
      <c r="E161">
        <f t="shared" si="7"/>
        <v>152</v>
      </c>
      <c r="F161">
        <v>4321</v>
      </c>
      <c r="G161" s="162">
        <v>300</v>
      </c>
    </row>
    <row r="162" spans="5:7" x14ac:dyDescent="0.35">
      <c r="E162">
        <f t="shared" si="7"/>
        <v>153</v>
      </c>
      <c r="F162">
        <v>4322</v>
      </c>
      <c r="G162" s="162">
        <v>300</v>
      </c>
    </row>
    <row r="163" spans="5:7" x14ac:dyDescent="0.35">
      <c r="E163">
        <f t="shared" si="7"/>
        <v>154</v>
      </c>
      <c r="F163">
        <v>4323</v>
      </c>
      <c r="G163" s="162">
        <v>500</v>
      </c>
    </row>
    <row r="164" spans="5:7" x14ac:dyDescent="0.35">
      <c r="E164">
        <f t="shared" si="7"/>
        <v>155</v>
      </c>
      <c r="F164">
        <v>4324</v>
      </c>
      <c r="G164" s="162">
        <v>50</v>
      </c>
    </row>
    <row r="165" spans="5:7" x14ac:dyDescent="0.35">
      <c r="E165">
        <f t="shared" si="7"/>
        <v>156</v>
      </c>
      <c r="F165">
        <v>4325</v>
      </c>
      <c r="G165" s="162">
        <v>50</v>
      </c>
    </row>
    <row r="166" spans="5:7" x14ac:dyDescent="0.35">
      <c r="E166">
        <f t="shared" si="7"/>
        <v>157</v>
      </c>
      <c r="F166">
        <v>4326</v>
      </c>
      <c r="G166" s="162">
        <v>50</v>
      </c>
    </row>
    <row r="167" spans="5:7" x14ac:dyDescent="0.35">
      <c r="E167">
        <f t="shared" si="7"/>
        <v>158</v>
      </c>
      <c r="F167">
        <v>4327</v>
      </c>
      <c r="G167" s="162">
        <v>650</v>
      </c>
    </row>
    <row r="168" spans="5:7" x14ac:dyDescent="0.35">
      <c r="E168">
        <f t="shared" si="7"/>
        <v>159</v>
      </c>
      <c r="F168">
        <v>4328</v>
      </c>
      <c r="G168" s="162">
        <v>400</v>
      </c>
    </row>
    <row r="169" spans="5:7" x14ac:dyDescent="0.35">
      <c r="E169">
        <f t="shared" si="7"/>
        <v>160</v>
      </c>
      <c r="F169">
        <v>4329</v>
      </c>
      <c r="G169" s="162">
        <v>3200</v>
      </c>
    </row>
    <row r="170" spans="5:7" x14ac:dyDescent="0.35">
      <c r="E170">
        <f t="shared" si="7"/>
        <v>161</v>
      </c>
      <c r="F170">
        <v>4330</v>
      </c>
      <c r="G170" s="162">
        <v>1000</v>
      </c>
    </row>
    <row r="171" spans="5:7" x14ac:dyDescent="0.35">
      <c r="E171">
        <f t="shared" si="7"/>
        <v>162</v>
      </c>
      <c r="F171">
        <v>4329</v>
      </c>
      <c r="G171" s="162">
        <v>900</v>
      </c>
    </row>
    <row r="172" spans="5:7" x14ac:dyDescent="0.35">
      <c r="E172">
        <f t="shared" si="7"/>
        <v>163</v>
      </c>
      <c r="F172">
        <v>4330</v>
      </c>
      <c r="G172" s="162">
        <v>1600</v>
      </c>
    </row>
    <row r="173" spans="5:7" x14ac:dyDescent="0.35">
      <c r="E173">
        <f t="shared" si="7"/>
        <v>164</v>
      </c>
      <c r="F173">
        <v>4326</v>
      </c>
      <c r="G173" s="162">
        <v>1850</v>
      </c>
    </row>
    <row r="174" spans="5:7" x14ac:dyDescent="0.35">
      <c r="E174">
        <f t="shared" si="7"/>
        <v>165</v>
      </c>
      <c r="F174">
        <v>4327</v>
      </c>
      <c r="G174" s="162">
        <v>250</v>
      </c>
    </row>
    <row r="175" spans="5:7" x14ac:dyDescent="0.35">
      <c r="E175">
        <f t="shared" si="7"/>
        <v>166</v>
      </c>
      <c r="F175">
        <v>4328</v>
      </c>
      <c r="G175" s="162">
        <v>1750</v>
      </c>
    </row>
    <row r="176" spans="5:7" x14ac:dyDescent="0.35">
      <c r="E176">
        <f t="shared" si="7"/>
        <v>167</v>
      </c>
      <c r="F176">
        <v>4329</v>
      </c>
      <c r="G176" s="162">
        <v>10900</v>
      </c>
    </row>
    <row r="177" spans="5:7" x14ac:dyDescent="0.35">
      <c r="E177">
        <f t="shared" si="7"/>
        <v>168</v>
      </c>
      <c r="F177">
        <v>4330</v>
      </c>
      <c r="G177" s="162">
        <v>1350</v>
      </c>
    </row>
    <row r="178" spans="5:7" x14ac:dyDescent="0.35">
      <c r="E178">
        <f t="shared" si="7"/>
        <v>169</v>
      </c>
      <c r="F178">
        <v>4326</v>
      </c>
      <c r="G178" s="162">
        <v>200</v>
      </c>
    </row>
    <row r="179" spans="5:7" x14ac:dyDescent="0.35">
      <c r="E179">
        <f t="shared" si="7"/>
        <v>170</v>
      </c>
      <c r="F179">
        <v>4327</v>
      </c>
      <c r="G179" s="162">
        <v>50</v>
      </c>
    </row>
    <row r="180" spans="5:7" x14ac:dyDescent="0.35">
      <c r="E180">
        <f t="shared" si="7"/>
        <v>171</v>
      </c>
      <c r="F180">
        <v>4328</v>
      </c>
      <c r="G180" s="162">
        <v>2150</v>
      </c>
    </row>
    <row r="181" spans="5:7" x14ac:dyDescent="0.35">
      <c r="E181">
        <f t="shared" ref="E181:E219" si="8">+E180+1</f>
        <v>172</v>
      </c>
      <c r="F181">
        <v>4329</v>
      </c>
      <c r="G181" s="162">
        <v>8000</v>
      </c>
    </row>
    <row r="182" spans="5:7" x14ac:dyDescent="0.35">
      <c r="E182">
        <f t="shared" si="8"/>
        <v>173</v>
      </c>
      <c r="F182">
        <v>4330</v>
      </c>
      <c r="G182" s="162">
        <v>2750</v>
      </c>
    </row>
    <row r="183" spans="5:7" x14ac:dyDescent="0.35">
      <c r="E183">
        <f t="shared" si="8"/>
        <v>174</v>
      </c>
      <c r="F183">
        <v>4330</v>
      </c>
      <c r="G183" s="162">
        <v>550</v>
      </c>
    </row>
    <row r="184" spans="5:7" x14ac:dyDescent="0.35">
      <c r="E184">
        <f t="shared" si="8"/>
        <v>175</v>
      </c>
      <c r="F184">
        <v>4318</v>
      </c>
      <c r="G184" s="162">
        <v>600</v>
      </c>
    </row>
    <row r="185" spans="5:7" x14ac:dyDescent="0.35">
      <c r="E185">
        <f t="shared" si="8"/>
        <v>176</v>
      </c>
      <c r="F185">
        <v>4322</v>
      </c>
      <c r="G185" s="162">
        <v>300</v>
      </c>
    </row>
    <row r="186" spans="5:7" x14ac:dyDescent="0.35">
      <c r="E186">
        <f t="shared" si="8"/>
        <v>177</v>
      </c>
      <c r="F186">
        <v>4323</v>
      </c>
      <c r="G186" s="162">
        <v>750</v>
      </c>
    </row>
    <row r="187" spans="5:7" x14ac:dyDescent="0.35">
      <c r="E187">
        <f t="shared" si="8"/>
        <v>178</v>
      </c>
      <c r="F187">
        <v>4324</v>
      </c>
      <c r="G187" s="162">
        <v>250</v>
      </c>
    </row>
    <row r="188" spans="5:7" x14ac:dyDescent="0.35">
      <c r="E188">
        <f t="shared" si="8"/>
        <v>179</v>
      </c>
      <c r="F188">
        <v>4325</v>
      </c>
      <c r="G188" s="162">
        <v>250</v>
      </c>
    </row>
    <row r="189" spans="5:7" x14ac:dyDescent="0.35">
      <c r="E189">
        <f t="shared" si="8"/>
        <v>180</v>
      </c>
      <c r="F189">
        <v>4326</v>
      </c>
      <c r="G189" s="162">
        <v>950</v>
      </c>
    </row>
    <row r="190" spans="5:7" x14ac:dyDescent="0.35">
      <c r="E190">
        <f t="shared" si="8"/>
        <v>181</v>
      </c>
      <c r="F190">
        <v>4327</v>
      </c>
      <c r="G190" s="162">
        <v>5250</v>
      </c>
    </row>
    <row r="191" spans="5:7" x14ac:dyDescent="0.35">
      <c r="E191">
        <f t="shared" si="8"/>
        <v>182</v>
      </c>
      <c r="F191">
        <v>4328</v>
      </c>
      <c r="G191" s="162">
        <v>10500</v>
      </c>
    </row>
    <row r="192" spans="5:7" x14ac:dyDescent="0.35">
      <c r="E192">
        <f t="shared" si="8"/>
        <v>183</v>
      </c>
      <c r="F192">
        <v>4329</v>
      </c>
      <c r="G192" s="162">
        <v>27950</v>
      </c>
    </row>
    <row r="193" spans="5:7" x14ac:dyDescent="0.35">
      <c r="E193">
        <f t="shared" si="8"/>
        <v>184</v>
      </c>
      <c r="F193">
        <v>4330</v>
      </c>
      <c r="G193" s="162">
        <v>43350</v>
      </c>
    </row>
    <row r="194" spans="5:7" x14ac:dyDescent="0.35">
      <c r="E194">
        <f t="shared" si="8"/>
        <v>185</v>
      </c>
      <c r="F194">
        <v>4331</v>
      </c>
      <c r="G194" s="162">
        <v>11050</v>
      </c>
    </row>
    <row r="195" spans="5:7" x14ac:dyDescent="0.35">
      <c r="E195">
        <f t="shared" si="8"/>
        <v>186</v>
      </c>
      <c r="F195">
        <v>4327</v>
      </c>
      <c r="G195" s="162">
        <v>650</v>
      </c>
    </row>
    <row r="196" spans="5:7" x14ac:dyDescent="0.35">
      <c r="E196">
        <f t="shared" si="8"/>
        <v>187</v>
      </c>
      <c r="F196">
        <v>4331</v>
      </c>
      <c r="G196" s="162">
        <v>1250</v>
      </c>
    </row>
    <row r="197" spans="5:7" x14ac:dyDescent="0.35">
      <c r="E197">
        <f t="shared" si="8"/>
        <v>188</v>
      </c>
      <c r="F197">
        <v>4320</v>
      </c>
      <c r="G197" s="162">
        <v>200</v>
      </c>
    </row>
    <row r="198" spans="5:7" x14ac:dyDescent="0.35">
      <c r="E198">
        <f t="shared" si="8"/>
        <v>189</v>
      </c>
      <c r="F198">
        <v>4329</v>
      </c>
      <c r="G198" s="162">
        <v>600</v>
      </c>
    </row>
    <row r="199" spans="5:7" x14ac:dyDescent="0.35">
      <c r="E199">
        <f t="shared" si="8"/>
        <v>190</v>
      </c>
      <c r="F199">
        <v>4330</v>
      </c>
      <c r="G199" s="162">
        <v>3100</v>
      </c>
    </row>
    <row r="200" spans="5:7" x14ac:dyDescent="0.35">
      <c r="E200">
        <f t="shared" si="8"/>
        <v>191</v>
      </c>
      <c r="F200">
        <v>4331</v>
      </c>
      <c r="G200" s="162">
        <v>6850</v>
      </c>
    </row>
    <row r="201" spans="5:7" x14ac:dyDescent="0.35">
      <c r="E201">
        <f t="shared" si="8"/>
        <v>192</v>
      </c>
      <c r="F201">
        <v>4323</v>
      </c>
      <c r="G201" s="162">
        <v>50</v>
      </c>
    </row>
    <row r="202" spans="5:7" x14ac:dyDescent="0.35">
      <c r="E202">
        <f t="shared" si="8"/>
        <v>193</v>
      </c>
      <c r="F202">
        <v>4326</v>
      </c>
      <c r="G202" s="162">
        <v>450</v>
      </c>
    </row>
    <row r="203" spans="5:7" x14ac:dyDescent="0.35">
      <c r="E203">
        <f t="shared" si="8"/>
        <v>194</v>
      </c>
      <c r="F203">
        <v>4327</v>
      </c>
      <c r="G203" s="162">
        <v>300</v>
      </c>
    </row>
    <row r="204" spans="5:7" x14ac:dyDescent="0.35">
      <c r="E204">
        <f t="shared" si="8"/>
        <v>195</v>
      </c>
      <c r="F204">
        <v>4329</v>
      </c>
      <c r="G204" s="162">
        <v>600</v>
      </c>
    </row>
    <row r="205" spans="5:7" x14ac:dyDescent="0.35">
      <c r="E205">
        <f t="shared" si="8"/>
        <v>196</v>
      </c>
      <c r="F205">
        <v>4330</v>
      </c>
      <c r="G205" s="162">
        <v>700</v>
      </c>
    </row>
    <row r="206" spans="5:7" x14ac:dyDescent="0.35">
      <c r="E206">
        <f t="shared" si="8"/>
        <v>197</v>
      </c>
      <c r="F206">
        <v>4331</v>
      </c>
      <c r="G206" s="162">
        <v>53800</v>
      </c>
    </row>
    <row r="207" spans="5:7" x14ac:dyDescent="0.35">
      <c r="E207">
        <f t="shared" si="8"/>
        <v>198</v>
      </c>
      <c r="F207">
        <v>4320</v>
      </c>
      <c r="G207" s="162">
        <v>100</v>
      </c>
    </row>
    <row r="208" spans="5:7" x14ac:dyDescent="0.35">
      <c r="E208">
        <f t="shared" si="8"/>
        <v>199</v>
      </c>
      <c r="F208">
        <v>4321</v>
      </c>
      <c r="G208" s="162">
        <v>100</v>
      </c>
    </row>
    <row r="209" spans="5:7" x14ac:dyDescent="0.35">
      <c r="E209">
        <f t="shared" si="8"/>
        <v>200</v>
      </c>
      <c r="F209">
        <v>4322</v>
      </c>
      <c r="G209" s="162">
        <v>200</v>
      </c>
    </row>
    <row r="210" spans="5:7" x14ac:dyDescent="0.35">
      <c r="E210">
        <f t="shared" si="8"/>
        <v>201</v>
      </c>
      <c r="F210">
        <v>4323</v>
      </c>
      <c r="G210" s="162">
        <v>50</v>
      </c>
    </row>
    <row r="211" spans="5:7" x14ac:dyDescent="0.35">
      <c r="E211">
        <f t="shared" si="8"/>
        <v>202</v>
      </c>
      <c r="F211">
        <v>4326</v>
      </c>
      <c r="G211" s="162">
        <v>150</v>
      </c>
    </row>
    <row r="212" spans="5:7" x14ac:dyDescent="0.35">
      <c r="E212">
        <f t="shared" si="8"/>
        <v>203</v>
      </c>
      <c r="F212">
        <v>4325</v>
      </c>
      <c r="G212" s="162">
        <v>350</v>
      </c>
    </row>
    <row r="213" spans="5:7" x14ac:dyDescent="0.35">
      <c r="E213">
        <f t="shared" si="8"/>
        <v>204</v>
      </c>
      <c r="F213">
        <v>4326</v>
      </c>
      <c r="G213" s="162">
        <v>450</v>
      </c>
    </row>
    <row r="214" spans="5:7" x14ac:dyDescent="0.35">
      <c r="E214">
        <f t="shared" si="8"/>
        <v>205</v>
      </c>
      <c r="F214">
        <v>4327</v>
      </c>
      <c r="G214" s="162">
        <v>1900</v>
      </c>
    </row>
    <row r="215" spans="5:7" x14ac:dyDescent="0.35">
      <c r="E215">
        <f t="shared" si="8"/>
        <v>206</v>
      </c>
      <c r="F215">
        <v>4328</v>
      </c>
      <c r="G215" s="162">
        <v>4100</v>
      </c>
    </row>
    <row r="216" spans="5:7" x14ac:dyDescent="0.35">
      <c r="E216">
        <f t="shared" si="8"/>
        <v>207</v>
      </c>
      <c r="F216">
        <v>4329</v>
      </c>
      <c r="G216" s="162">
        <v>19300</v>
      </c>
    </row>
    <row r="217" spans="5:7" x14ac:dyDescent="0.35">
      <c r="E217">
        <f t="shared" si="8"/>
        <v>208</v>
      </c>
      <c r="F217">
        <v>4330</v>
      </c>
      <c r="G217" s="162">
        <v>15350</v>
      </c>
    </row>
    <row r="218" spans="5:7" x14ac:dyDescent="0.35">
      <c r="E218">
        <f t="shared" si="8"/>
        <v>209</v>
      </c>
      <c r="F218">
        <v>4331</v>
      </c>
      <c r="G218" s="162">
        <v>12750</v>
      </c>
    </row>
    <row r="219" spans="5:7" x14ac:dyDescent="0.35">
      <c r="E219">
        <f t="shared" si="8"/>
        <v>210</v>
      </c>
      <c r="F219">
        <v>4328</v>
      </c>
      <c r="G219" s="162">
        <v>200</v>
      </c>
    </row>
    <row r="220" spans="5:7" x14ac:dyDescent="0.35">
      <c r="E220">
        <v>211</v>
      </c>
      <c r="F220">
        <v>4331</v>
      </c>
      <c r="G220" s="162">
        <v>900</v>
      </c>
    </row>
    <row r="221" spans="5:7" x14ac:dyDescent="0.35">
      <c r="E221">
        <f>+E220+1</f>
        <v>212</v>
      </c>
      <c r="F221">
        <v>4330</v>
      </c>
      <c r="G221" s="162">
        <v>500</v>
      </c>
    </row>
    <row r="222" spans="5:7" x14ac:dyDescent="0.35">
      <c r="E222">
        <f t="shared" ref="E222:E247" si="9">+E221+1</f>
        <v>213</v>
      </c>
      <c r="F222">
        <v>4331</v>
      </c>
      <c r="G222" s="162">
        <v>1300</v>
      </c>
    </row>
    <row r="223" spans="5:7" x14ac:dyDescent="0.35">
      <c r="E223">
        <f t="shared" si="9"/>
        <v>214</v>
      </c>
      <c r="F223">
        <v>4328</v>
      </c>
      <c r="G223" s="162">
        <v>450</v>
      </c>
    </row>
    <row r="224" spans="5:7" x14ac:dyDescent="0.35">
      <c r="E224">
        <f t="shared" si="9"/>
        <v>215</v>
      </c>
      <c r="F224">
        <v>4329</v>
      </c>
      <c r="G224" s="162">
        <v>250</v>
      </c>
    </row>
    <row r="225" spans="5:7" x14ac:dyDescent="0.35">
      <c r="E225">
        <f t="shared" si="9"/>
        <v>216</v>
      </c>
      <c r="F225">
        <v>4331</v>
      </c>
      <c r="G225" s="162">
        <v>450</v>
      </c>
    </row>
    <row r="226" spans="5:7" x14ac:dyDescent="0.35">
      <c r="E226">
        <f t="shared" si="9"/>
        <v>217</v>
      </c>
      <c r="F226">
        <v>4330</v>
      </c>
      <c r="G226" s="162">
        <v>650</v>
      </c>
    </row>
    <row r="227" spans="5:7" x14ac:dyDescent="0.35">
      <c r="E227">
        <f t="shared" si="9"/>
        <v>218</v>
      </c>
      <c r="F227">
        <v>4323</v>
      </c>
      <c r="G227" s="162">
        <v>100</v>
      </c>
    </row>
    <row r="228" spans="5:7" x14ac:dyDescent="0.35">
      <c r="E228">
        <f t="shared" si="9"/>
        <v>219</v>
      </c>
      <c r="F228">
        <v>4327</v>
      </c>
      <c r="G228" s="162">
        <v>50</v>
      </c>
    </row>
    <row r="229" spans="5:7" x14ac:dyDescent="0.35">
      <c r="E229">
        <f t="shared" si="9"/>
        <v>220</v>
      </c>
      <c r="F229">
        <v>4329</v>
      </c>
      <c r="G229" s="162">
        <v>200</v>
      </c>
    </row>
    <row r="230" spans="5:7" x14ac:dyDescent="0.35">
      <c r="E230">
        <f t="shared" si="9"/>
        <v>221</v>
      </c>
      <c r="F230">
        <v>4330</v>
      </c>
      <c r="G230" s="162">
        <v>1650</v>
      </c>
    </row>
    <row r="231" spans="5:7" x14ac:dyDescent="0.35">
      <c r="E231">
        <f t="shared" si="9"/>
        <v>222</v>
      </c>
      <c r="F231">
        <v>4331</v>
      </c>
      <c r="G231" s="162">
        <v>52750</v>
      </c>
    </row>
    <row r="232" spans="5:7" x14ac:dyDescent="0.35">
      <c r="E232">
        <f t="shared" si="9"/>
        <v>223</v>
      </c>
      <c r="F232">
        <v>4327</v>
      </c>
      <c r="G232" s="162">
        <v>50</v>
      </c>
    </row>
    <row r="233" spans="5:7" x14ac:dyDescent="0.35">
      <c r="E233">
        <f t="shared" si="9"/>
        <v>224</v>
      </c>
      <c r="F233">
        <v>4328</v>
      </c>
      <c r="G233" s="162">
        <v>400</v>
      </c>
    </row>
    <row r="234" spans="5:7" x14ac:dyDescent="0.35">
      <c r="E234">
        <f t="shared" si="9"/>
        <v>225</v>
      </c>
      <c r="F234">
        <v>4329</v>
      </c>
      <c r="G234" s="162">
        <v>600</v>
      </c>
    </row>
    <row r="235" spans="5:7" x14ac:dyDescent="0.35">
      <c r="E235">
        <f t="shared" si="9"/>
        <v>226</v>
      </c>
      <c r="F235">
        <v>4330</v>
      </c>
      <c r="G235" s="162">
        <v>100</v>
      </c>
    </row>
    <row r="236" spans="5:7" x14ac:dyDescent="0.35">
      <c r="E236">
        <f t="shared" si="9"/>
        <v>227</v>
      </c>
      <c r="F236">
        <v>4331</v>
      </c>
      <c r="G236" s="162">
        <v>3100</v>
      </c>
    </row>
    <row r="237" spans="5:7" x14ac:dyDescent="0.35">
      <c r="E237">
        <f t="shared" si="9"/>
        <v>228</v>
      </c>
      <c r="F237">
        <v>4327</v>
      </c>
      <c r="G237" s="162">
        <v>100</v>
      </c>
    </row>
    <row r="238" spans="5:7" x14ac:dyDescent="0.35">
      <c r="E238">
        <f t="shared" si="9"/>
        <v>229</v>
      </c>
      <c r="F238">
        <v>4329</v>
      </c>
      <c r="G238" s="162">
        <v>1050</v>
      </c>
    </row>
    <row r="239" spans="5:7" x14ac:dyDescent="0.35">
      <c r="E239">
        <f t="shared" si="9"/>
        <v>230</v>
      </c>
      <c r="F239">
        <v>4331</v>
      </c>
      <c r="G239" s="162">
        <v>550</v>
      </c>
    </row>
    <row r="240" spans="5:7" x14ac:dyDescent="0.35">
      <c r="E240">
        <f t="shared" si="9"/>
        <v>231</v>
      </c>
      <c r="F240">
        <v>4326</v>
      </c>
      <c r="G240" s="162">
        <v>350</v>
      </c>
    </row>
    <row r="241" spans="5:7" x14ac:dyDescent="0.35">
      <c r="E241">
        <f t="shared" si="9"/>
        <v>232</v>
      </c>
      <c r="F241">
        <v>4327</v>
      </c>
      <c r="G241" s="162">
        <v>200</v>
      </c>
    </row>
    <row r="242" spans="5:7" x14ac:dyDescent="0.35">
      <c r="E242">
        <f t="shared" si="9"/>
        <v>233</v>
      </c>
      <c r="F242">
        <v>4329</v>
      </c>
      <c r="G242" s="162">
        <v>6650</v>
      </c>
    </row>
    <row r="243" spans="5:7" x14ac:dyDescent="0.35">
      <c r="E243">
        <f t="shared" si="9"/>
        <v>234</v>
      </c>
      <c r="F243">
        <v>4330</v>
      </c>
      <c r="G243" s="162">
        <v>8900</v>
      </c>
    </row>
    <row r="244" spans="5:7" x14ac:dyDescent="0.35">
      <c r="E244">
        <f t="shared" si="9"/>
        <v>235</v>
      </c>
      <c r="F244">
        <v>4331</v>
      </c>
      <c r="G244" s="162">
        <v>25250</v>
      </c>
    </row>
    <row r="245" spans="5:7" x14ac:dyDescent="0.35">
      <c r="E245">
        <f t="shared" si="9"/>
        <v>236</v>
      </c>
      <c r="F245">
        <v>4325</v>
      </c>
      <c r="G245" s="162">
        <v>50</v>
      </c>
    </row>
    <row r="246" spans="5:7" x14ac:dyDescent="0.35">
      <c r="E246">
        <f t="shared" si="9"/>
        <v>237</v>
      </c>
      <c r="F246">
        <v>4330</v>
      </c>
      <c r="G246" s="162">
        <v>300</v>
      </c>
    </row>
    <row r="247" spans="5:7" x14ac:dyDescent="0.35">
      <c r="E247">
        <f t="shared" si="9"/>
        <v>238</v>
      </c>
      <c r="F247">
        <v>4331</v>
      </c>
      <c r="G247" s="162">
        <v>1550</v>
      </c>
    </row>
    <row r="248" spans="5:7" x14ac:dyDescent="0.35">
      <c r="G248" s="178">
        <f>SUM(G10:G247)</f>
        <v>891700</v>
      </c>
    </row>
  </sheetData>
  <mergeCells count="2">
    <mergeCell ref="B6:G7"/>
    <mergeCell ref="J6:K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Programas asistenciales</vt:lpstr>
      <vt:lpstr>Sorteos</vt:lpstr>
      <vt:lpstr>Produccion</vt:lpstr>
      <vt:lpstr>Billete Electronico</vt:lpstr>
      <vt:lpstr>Libre Acceso</vt:lpstr>
      <vt:lpstr>Certificaciones</vt:lpstr>
      <vt:lpstr>Pago Premios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2023-02-17T19:11:16Z</dcterms:modified>
</cp:coreProperties>
</file>