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 firstSheet="5" activeTab="5"/>
  </bookViews>
  <sheets>
    <sheet name="ABRIL 2017" sheetId="4" state="hidden" r:id="rId1"/>
    <sheet name="BCE GENERAL ENERO 2018)" sheetId="16" state="hidden" r:id="rId2"/>
    <sheet name="ESTADOS RESULT. ENERO 2018" sheetId="21" state="hidden" r:id="rId3"/>
    <sheet name="BCE GENERAL FEBRERO 2018" sheetId="20" state="hidden" r:id="rId4"/>
    <sheet name="ESTADOS RESULT. FEBRERO 2018" sheetId="18" state="hidden" r:id="rId5"/>
    <sheet name="ESTADOS RESULT. MAYO" sheetId="28" r:id="rId6"/>
    <sheet name="BCE GENERAL MARZO 2018 (2)" sheetId="24" state="hidden" r:id="rId7"/>
  </sheets>
  <calcPr calcId="179016"/>
</workbook>
</file>

<file path=xl/calcChain.xml><?xml version="1.0" encoding="utf-8"?>
<calcChain xmlns="http://schemas.openxmlformats.org/spreadsheetml/2006/main">
  <c r="D34" i="28" l="1"/>
  <c r="D24" i="28"/>
  <c r="D14" i="28"/>
  <c r="D36" i="28"/>
  <c r="D38" i="28"/>
  <c r="C36" i="24"/>
  <c r="C25" i="24"/>
  <c r="C31" i="24"/>
  <c r="C17" i="24"/>
  <c r="C12" i="24"/>
  <c r="C19" i="24"/>
  <c r="C38" i="24"/>
  <c r="D34" i="21"/>
  <c r="D24" i="21"/>
  <c r="D14" i="21"/>
  <c r="C36" i="20"/>
  <c r="C25" i="20"/>
  <c r="C31" i="20"/>
  <c r="C17" i="20"/>
  <c r="C12" i="20"/>
  <c r="D34" i="18"/>
  <c r="D24" i="18"/>
  <c r="D14" i="18"/>
  <c r="C38" i="20"/>
  <c r="C19" i="20"/>
  <c r="D36" i="18"/>
  <c r="D36" i="21"/>
  <c r="D38" i="21"/>
  <c r="C37" i="16"/>
  <c r="C26" i="16"/>
  <c r="C32" i="16"/>
  <c r="C18" i="16"/>
  <c r="C13" i="16"/>
  <c r="C20" i="16"/>
  <c r="C39" i="16"/>
  <c r="F42" i="4"/>
  <c r="C37" i="4"/>
  <c r="C29" i="4"/>
  <c r="C30" i="4"/>
  <c r="C26" i="4"/>
  <c r="C18" i="4"/>
  <c r="C11" i="4"/>
  <c r="C13" i="4"/>
  <c r="C20" i="4"/>
  <c r="C32" i="4"/>
  <c r="C39" i="4"/>
  <c r="C42" i="4"/>
</calcChain>
</file>

<file path=xl/sharedStrings.xml><?xml version="1.0" encoding="utf-8"?>
<sst xmlns="http://schemas.openxmlformats.org/spreadsheetml/2006/main" count="192" uniqueCount="56">
  <si>
    <t>BALANCE GENERAL</t>
  </si>
  <si>
    <t>AL 31 DE ABRIL DEL AÑO 2017</t>
  </si>
  <si>
    <t>(VALORES EN RD$)</t>
  </si>
  <si>
    <t xml:space="preserve">ACTIVOS </t>
  </si>
  <si>
    <t>ACTIVOS CORRIENTES</t>
  </si>
  <si>
    <t>DISPONIBILIDAD EN CAJA Y  BANCOS</t>
  </si>
  <si>
    <t>CUENTAS Y DOCUMENTOS POR COBRAR A CORTO PLAZO</t>
  </si>
  <si>
    <t>EXISTENCIAS DE BIENES DE CONSUMO</t>
  </si>
  <si>
    <t>TOTAL DE ACTIVOS CORRIENTES</t>
  </si>
  <si>
    <t>ACTIVOS NO CORRIENTES</t>
  </si>
  <si>
    <t>BIENES DE USO (ACTIVOS NO FINANCIEROS)</t>
  </si>
  <si>
    <t>OTROS ACTIVOS NO CORRIENTES</t>
  </si>
  <si>
    <t>TOTAL DE ACTIVOS NO CORRIENTES</t>
  </si>
  <si>
    <t>TOTAL DE ACTIVOS</t>
  </si>
  <si>
    <t>PASIVOS</t>
  </si>
  <si>
    <t>PASIVOS CORRIENTES</t>
  </si>
  <si>
    <t>CUENTAS POR PAGAR A CORTO PLAZO</t>
  </si>
  <si>
    <t>DEDUCIONES Y ACUMULACIONES POR PAGAR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</si>
  <si>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</si>
  <si>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</si>
  <si>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</si>
  <si>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</si>
  <si>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</si>
  <si>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</si>
  <si>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</si>
  <si>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</si>
  <si>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</si>
  <si>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>MINISTERIO DE HACIENDA</t>
  </si>
  <si>
    <t>LOTERIA NACIONAL</t>
  </si>
  <si>
    <t>AL 31 DE ENERO DEL AÑO 2018</t>
  </si>
  <si>
    <t>ESTADO DE RESULTADOS</t>
  </si>
  <si>
    <t>AL 31 DE ENERO  DEL AÑO 2018</t>
  </si>
  <si>
    <t>INGRESOS CORRIENTES</t>
  </si>
  <si>
    <t>APORTE DEL GOBIERNO CENTRAL</t>
  </si>
  <si>
    <t>INGRESOS NO TRIBUTARIOS</t>
  </si>
  <si>
    <t>TOTAL DE INGRESOS</t>
  </si>
  <si>
    <t>MENOS:</t>
  </si>
  <si>
    <t>COSTOS</t>
  </si>
  <si>
    <t>COSTOS FABRICACION DE BILLETES</t>
  </si>
  <si>
    <t>COSTOS PREMIOS DE BILLETES</t>
  </si>
  <si>
    <t>COSTOS FABRICACION DE QUINIELAS</t>
  </si>
  <si>
    <t>COSTOS PREMIOS DE QUINIELAS</t>
  </si>
  <si>
    <t>TOTAL</t>
  </si>
  <si>
    <t>GASTOS</t>
  </si>
  <si>
    <t>REMUNERACIONES</t>
  </si>
  <si>
    <t>SERVICIOS  NO PERSONALES</t>
  </si>
  <si>
    <t>MATERIALES Y SUMINISTROS</t>
  </si>
  <si>
    <t>TRANSFERENCIAS Y DONACIONES</t>
  </si>
  <si>
    <t>GASTOS PATRONAL DE LA SEGURIDAD SOCIAL TSS</t>
  </si>
  <si>
    <t>OTROS GASTOS INSTITUCIONALES</t>
  </si>
  <si>
    <t>TOTAL COSTOS Y GASTOS</t>
  </si>
  <si>
    <t>RESULTADO DEL PERIODO</t>
  </si>
  <si>
    <t>AL 28 DE FEBRERO 2018</t>
  </si>
  <si>
    <t>AL 28 DE FEBRERO DEL AÑO 2018</t>
  </si>
  <si>
    <t>AL 31 de MAYO DEL AÑO 2018</t>
  </si>
  <si>
    <t>AL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</si>
</sst>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43" fontId="2" fillId="0" borderId="0" xfId="1" applyFont="1"/>
    <xf numFmtId="43" fontId="4" fillId="0" borderId="0" xfId="1" applyFont="1"/>
    <xf numFmtId="43" fontId="1" fillId="0" borderId="0" xfId="1" applyFont="1"/>
    <xf numFmtId="43" fontId="5" fillId="0" borderId="0" xfId="1" applyFont="1"/>
    <xf numFmtId="43" fontId="0" fillId="0" borderId="0" xfId="0" applyNumberFormat="1"/>
    <xf numFmtId="43" fontId="3" fillId="0" borderId="0" xfId="1" applyFont="1"/>
    <xf numFmtId="43" fontId="2" fillId="0" borderId="0" xfId="0" applyNumberFormat="1" applyFont="1"/>
    <xf numFmtId="0" fontId="6" fillId="0" borderId="0" xfId="0" applyFont="1"/>
    <xf numFmtId="43" fontId="3" fillId="0" borderId="1" xfId="1" applyFont="1" applyBorder="1"/>
    <xf numFmtId="43" fontId="2" fillId="0" borderId="1" xfId="1" applyFont="1" applyBorder="1"/>
    <xf numFmtId="0" fontId="3" fillId="0" borderId="0" xfId="0" applyFont="1" applyAlignment="1"/>
    <xf numFmtId="164" fontId="0" fillId="0" borderId="0" xfId="0" applyNumberFormat="1"/>
    <xf numFmtId="164" fontId="6" fillId="0" borderId="0" xfId="0" applyNumberFormat="1" applyFont="1"/>
    <xf numFmtId="164" fontId="3" fillId="0" borderId="1" xfId="0" applyNumberFormat="1" applyFont="1" applyBorder="1"/>
    <xf numFmtId="164" fontId="0" fillId="0" borderId="2" xfId="0" applyNumberFormat="1" applyBorder="1"/>
    <xf numFmtId="0" fontId="7" fillId="0" borderId="0" xfId="0" applyFont="1"/>
    <xf numFmtId="164" fontId="3" fillId="0" borderId="3" xfId="0" applyNumberFormat="1" applyFont="1" applyBorder="1"/>
    <xf numFmtId="164" fontId="0" fillId="0" borderId="0" xfId="0" applyNumberFormat="1" applyBorder="1"/>
    <xf numFmtId="164" fontId="0" fillId="2" borderId="0" xfId="0" applyNumberFormat="1" applyFill="1" applyBorder="1"/>
    <xf numFmtId="164" fontId="0" fillId="2" borderId="2" xfId="0" applyNumberFormat="1" applyFill="1" applyBorder="1"/>
    <xf numFmtId="164" fontId="3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workbookViewId="0">
      <selection activeCell="C1" sqref="C1:C1048576"/>
    </sheetView>
  </sheetViews>
  <sheetFormatPr baseColWidth="10" defaultColWidth="11.42578125" defaultRowHeight="15" x14ac:dyDescent="0.25"/>
  <cols>
    <col min="2" max="2" width="51" bestFit="1" customWidth="1"/>
    <col min="3" max="3" width="16.85546875" bestFit="1" customWidth="1"/>
    <col min="6" max="6" width="15.140625" bestFit="1" customWidth="1"/>
  </cols>
  <sheetData>
    <row r="2" spans="2:6" x14ac:dyDescent="0.25">
      <c r="B2" t="s">
        <v>0</v>
      </c>
    </row>
    <row r="3" spans="2:6" x14ac:dyDescent="0.25">
      <c r="B3" t="s">
        <v>1</v>
      </c>
    </row>
    <row r="4" spans="2:6" x14ac:dyDescent="0.25">
      <c r="B4" t="s">
        <v>2</v>
      </c>
    </row>
    <row r="8" spans="2:6" ht="15.75" x14ac:dyDescent="0.25">
      <c r="B8" s="2" t="s">
        <v>3</v>
      </c>
    </row>
    <row r="9" spans="2:6" x14ac:dyDescent="0.25">
      <c r="B9" s="1" t="s">
        <v>4</v>
      </c>
      <c r="C9" s="3"/>
    </row>
    <row r="10" spans="2:6" x14ac:dyDescent="0.25">
      <c r="B10" t="s">
        <v>5</v>
      </c>
      <c r="C10" s="3">
        <v>-680189.34</v>
      </c>
    </row>
    <row r="11" spans="2:6" x14ac:dyDescent="0.25">
      <c r="B11" t="s">
        <v>6</v>
      </c>
      <c r="C11" s="6">
        <f>313952.65+319539702.68+21292768.56</f>
        <v>341146423.88999999</v>
      </c>
    </row>
    <row r="12" spans="2:6" x14ac:dyDescent="0.25">
      <c r="B12" t="s">
        <v>7</v>
      </c>
      <c r="C12" s="7">
        <v>44521837.119999997</v>
      </c>
    </row>
    <row r="13" spans="2:6" x14ac:dyDescent="0.25">
      <c r="B13" s="1" t="s">
        <v>8</v>
      </c>
      <c r="C13" s="4">
        <f>+C10+C11+C12</f>
        <v>384988071.67000002</v>
      </c>
      <c r="F13" s="8"/>
    </row>
    <row r="14" spans="2:6" x14ac:dyDescent="0.25">
      <c r="C14" s="3"/>
    </row>
    <row r="15" spans="2:6" x14ac:dyDescent="0.25">
      <c r="B15" s="1" t="s">
        <v>9</v>
      </c>
      <c r="C15" s="3"/>
    </row>
    <row r="16" spans="2:6" x14ac:dyDescent="0.25">
      <c r="B16" t="s">
        <v>10</v>
      </c>
      <c r="C16" s="3">
        <v>522302316.13</v>
      </c>
    </row>
    <row r="17" spans="2:3" ht="17.25" x14ac:dyDescent="0.4">
      <c r="B17" t="s">
        <v>11</v>
      </c>
      <c r="C17" s="5">
        <v>56189295.509999998</v>
      </c>
    </row>
    <row r="18" spans="2:3" x14ac:dyDescent="0.25">
      <c r="B18" s="1" t="s">
        <v>12</v>
      </c>
      <c r="C18" s="4">
        <f>SUM(C16:C17)</f>
        <v>578491611.63999999</v>
      </c>
    </row>
    <row r="19" spans="2:3" x14ac:dyDescent="0.25">
      <c r="C19" s="3"/>
    </row>
    <row r="20" spans="2:3" ht="15.75" x14ac:dyDescent="0.25">
      <c r="B20" s="2" t="s">
        <v>13</v>
      </c>
      <c r="C20" s="9">
        <f>+C13+C18</f>
        <v>963479683.30999994</v>
      </c>
    </row>
    <row r="21" spans="2:3" x14ac:dyDescent="0.25">
      <c r="C21" s="3"/>
    </row>
    <row r="22" spans="2:3" ht="15.75" x14ac:dyDescent="0.25">
      <c r="B22" s="2" t="s">
        <v>14</v>
      </c>
      <c r="C22" s="3"/>
    </row>
    <row r="23" spans="2:3" x14ac:dyDescent="0.25">
      <c r="B23" s="1" t="s">
        <v>15</v>
      </c>
      <c r="C23" s="3"/>
    </row>
    <row r="24" spans="2:3" x14ac:dyDescent="0.25">
      <c r="B24" t="s">
        <v>16</v>
      </c>
      <c r="C24" s="3">
        <v>122678785.54000001</v>
      </c>
    </row>
    <row r="25" spans="2:3" x14ac:dyDescent="0.25">
      <c r="B25" t="s">
        <v>17</v>
      </c>
      <c r="C25" s="3">
        <v>40280102.359999999</v>
      </c>
    </row>
    <row r="26" spans="2:3" x14ac:dyDescent="0.25">
      <c r="B26" s="1" t="s">
        <v>18</v>
      </c>
      <c r="C26" s="4">
        <f>SUM(C24:C25)</f>
        <v>162958887.90000001</v>
      </c>
    </row>
    <row r="27" spans="2:3" x14ac:dyDescent="0.25">
      <c r="C27" s="3"/>
    </row>
    <row r="28" spans="2:3" x14ac:dyDescent="0.25">
      <c r="B28" s="1" t="s">
        <v>19</v>
      </c>
      <c r="C28" s="3"/>
    </row>
    <row r="29" spans="2:3" x14ac:dyDescent="0.25">
      <c r="B29" t="s">
        <v>20</v>
      </c>
      <c r="C29" s="3">
        <f>119678652.98+35835279.61</f>
        <v>155513932.59</v>
      </c>
    </row>
    <row r="30" spans="2:3" x14ac:dyDescent="0.25">
      <c r="B30" s="1" t="s">
        <v>21</v>
      </c>
      <c r="C30" s="4">
        <f>SUM(C29)</f>
        <v>155513932.59</v>
      </c>
    </row>
    <row r="31" spans="2:3" x14ac:dyDescent="0.25">
      <c r="C31" s="3"/>
    </row>
    <row r="32" spans="2:3" x14ac:dyDescent="0.25">
      <c r="B32" s="1" t="s">
        <v>22</v>
      </c>
      <c r="C32" s="4">
        <f>+C26+C30</f>
        <v>318472820.49000001</v>
      </c>
    </row>
    <row r="33" spans="2:6" x14ac:dyDescent="0.25">
      <c r="C33" s="3"/>
    </row>
    <row r="34" spans="2:6" ht="15.75" x14ac:dyDescent="0.25">
      <c r="B34" s="2" t="s">
        <v>23</v>
      </c>
      <c r="C34" s="3"/>
    </row>
    <row r="35" spans="2:6" x14ac:dyDescent="0.25">
      <c r="B35" t="s">
        <v>23</v>
      </c>
      <c r="C35" s="3">
        <v>876815182.63999999</v>
      </c>
    </row>
    <row r="36" spans="2:6" x14ac:dyDescent="0.25">
      <c r="B36" t="s">
        <v>24</v>
      </c>
      <c r="C36" s="3"/>
    </row>
    <row r="37" spans="2:6" x14ac:dyDescent="0.25">
      <c r="B37" s="1" t="s">
        <v>25</v>
      </c>
      <c r="C37" s="4">
        <f>+C35-C36</f>
        <v>876815182.63999999</v>
      </c>
    </row>
    <row r="38" spans="2:6" x14ac:dyDescent="0.25">
      <c r="C38" s="3"/>
    </row>
    <row r="39" spans="2:6" x14ac:dyDescent="0.25">
      <c r="B39" s="1" t="s">
        <v>26</v>
      </c>
      <c r="C39" s="4">
        <f>+C32+C37</f>
        <v>1195288003.1300001</v>
      </c>
      <c r="F39" s="3">
        <v>95981901.620000005</v>
      </c>
    </row>
    <row r="40" spans="2:6" x14ac:dyDescent="0.25">
      <c r="C40" s="3"/>
      <c r="F40" s="3">
        <v>-16100461.210000001</v>
      </c>
    </row>
    <row r="41" spans="2:6" ht="17.25" x14ac:dyDescent="0.4">
      <c r="C41" s="3"/>
      <c r="F41" s="5">
        <v>-311689760.23000002</v>
      </c>
    </row>
    <row r="42" spans="2:6" x14ac:dyDescent="0.25">
      <c r="C42" s="8">
        <f>+C39-C20</f>
        <v>231808319.82000017</v>
      </c>
      <c r="F42" s="10">
        <f>+F39+F40+F41</f>
        <v>-231808319.82000002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workbookViewId="0">
      <selection activeCell="D39" sqref="D39"/>
    </sheetView>
  </sheetViews>
  <sheetFormatPr baseColWidth="10" defaultColWidth="9.140625" defaultRowHeight="15" x14ac:dyDescent="0.25"/>
  <cols>
    <col min="2" max="2" width="51" bestFit="1" customWidth="1"/>
    <col min="3" max="3" width="18.5703125" bestFit="1" customWidth="1"/>
    <col min="4" max="4" width="18.7109375" customWidth="1"/>
    <col min="6" max="6" width="15.140625" bestFit="1" customWidth="1"/>
  </cols>
  <sheetData>
    <row r="2" spans="2:6" ht="18.75" x14ac:dyDescent="0.3">
      <c r="B2" s="26" t="s">
        <v>27</v>
      </c>
      <c r="C2" s="26"/>
    </row>
    <row r="3" spans="2:6" ht="18.75" x14ac:dyDescent="0.3">
      <c r="B3" s="26" t="s">
        <v>28</v>
      </c>
      <c r="C3" s="26"/>
    </row>
    <row r="4" spans="2:6" ht="18.75" x14ac:dyDescent="0.3">
      <c r="B4" s="26" t="s">
        <v>0</v>
      </c>
      <c r="C4" s="26"/>
    </row>
    <row r="5" spans="2:6" ht="18.75" x14ac:dyDescent="0.3">
      <c r="B5" s="26" t="s">
        <v>29</v>
      </c>
      <c r="C5" s="26"/>
    </row>
    <row r="6" spans="2:6" ht="18.75" x14ac:dyDescent="0.3">
      <c r="B6" s="26" t="s">
        <v>2</v>
      </c>
      <c r="C6" s="26"/>
    </row>
    <row r="8" spans="2:6" ht="15.75" x14ac:dyDescent="0.25">
      <c r="B8" s="2" t="s">
        <v>3</v>
      </c>
    </row>
    <row r="9" spans="2:6" x14ac:dyDescent="0.25">
      <c r="B9" s="1" t="s">
        <v>4</v>
      </c>
      <c r="C9" s="3"/>
    </row>
    <row r="10" spans="2:6" x14ac:dyDescent="0.25">
      <c r="B10" t="s">
        <v>5</v>
      </c>
      <c r="C10" s="3">
        <v>-21339030.18</v>
      </c>
    </row>
    <row r="11" spans="2:6" x14ac:dyDescent="0.25">
      <c r="B11" t="s">
        <v>6</v>
      </c>
      <c r="C11" s="6">
        <v>676585639.88999999</v>
      </c>
    </row>
    <row r="12" spans="2:6" x14ac:dyDescent="0.25">
      <c r="B12" t="s">
        <v>7</v>
      </c>
      <c r="C12" s="7">
        <v>67628753.450000003</v>
      </c>
    </row>
    <row r="13" spans="2:6" x14ac:dyDescent="0.25">
      <c r="B13" s="1" t="s">
        <v>8</v>
      </c>
      <c r="C13" s="4">
        <f>SUM(C10:C12)</f>
        <v>722875363.16000009</v>
      </c>
      <c r="F13" s="8"/>
    </row>
    <row r="14" spans="2:6" x14ac:dyDescent="0.25">
      <c r="C14" s="3"/>
    </row>
    <row r="15" spans="2:6" x14ac:dyDescent="0.25">
      <c r="B15" s="1" t="s">
        <v>9</v>
      </c>
      <c r="C15" s="3"/>
    </row>
    <row r="16" spans="2:6" x14ac:dyDescent="0.25">
      <c r="B16" t="s">
        <v>10</v>
      </c>
      <c r="C16" s="3">
        <v>497618538.49000001</v>
      </c>
    </row>
    <row r="17" spans="2:3" ht="17.25" x14ac:dyDescent="0.4">
      <c r="B17" t="s">
        <v>11</v>
      </c>
      <c r="C17" s="5">
        <v>56189295.509999998</v>
      </c>
    </row>
    <row r="18" spans="2:3" x14ac:dyDescent="0.25">
      <c r="B18" s="1" t="s">
        <v>12</v>
      </c>
      <c r="C18" s="4">
        <f>SUM(C16:C17)</f>
        <v>553807834</v>
      </c>
    </row>
    <row r="19" spans="2:3" x14ac:dyDescent="0.25">
      <c r="C19" s="3"/>
    </row>
    <row r="20" spans="2:3" ht="16.5" thickBot="1" x14ac:dyDescent="0.3">
      <c r="B20" s="2" t="s">
        <v>13</v>
      </c>
      <c r="C20" s="12">
        <f>C13+C18</f>
        <v>1276683197.1600001</v>
      </c>
    </row>
    <row r="21" spans="2:3" ht="15.75" thickTop="1" x14ac:dyDescent="0.25">
      <c r="C21" s="3"/>
    </row>
    <row r="22" spans="2:3" ht="15.75" x14ac:dyDescent="0.25">
      <c r="B22" s="2" t="s">
        <v>14</v>
      </c>
      <c r="C22" s="3"/>
    </row>
    <row r="23" spans="2:3" x14ac:dyDescent="0.25">
      <c r="B23" s="1" t="s">
        <v>15</v>
      </c>
      <c r="C23" s="3"/>
    </row>
    <row r="24" spans="2:3" x14ac:dyDescent="0.25">
      <c r="B24" t="s">
        <v>16</v>
      </c>
      <c r="C24" s="3">
        <v>160686342.50999999</v>
      </c>
    </row>
    <row r="25" spans="2:3" ht="17.25" x14ac:dyDescent="0.4">
      <c r="B25" t="s">
        <v>17</v>
      </c>
      <c r="C25" s="5">
        <v>62200256.039999999</v>
      </c>
    </row>
    <row r="26" spans="2:3" x14ac:dyDescent="0.25">
      <c r="B26" s="1" t="s">
        <v>18</v>
      </c>
      <c r="C26" s="4">
        <f>SUM(C24:C25)</f>
        <v>222886598.54999998</v>
      </c>
    </row>
    <row r="27" spans="2:3" x14ac:dyDescent="0.25">
      <c r="C27" s="3"/>
    </row>
    <row r="28" spans="2:3" x14ac:dyDescent="0.25">
      <c r="B28" s="1" t="s">
        <v>19</v>
      </c>
      <c r="C28" s="3"/>
    </row>
    <row r="29" spans="2:3" ht="17.25" x14ac:dyDescent="0.4">
      <c r="B29" t="s">
        <v>20</v>
      </c>
      <c r="C29" s="5">
        <v>136673641.38999999</v>
      </c>
    </row>
    <row r="30" spans="2:3" x14ac:dyDescent="0.25">
      <c r="B30" s="1" t="s">
        <v>21</v>
      </c>
      <c r="C30" s="4"/>
    </row>
    <row r="31" spans="2:3" x14ac:dyDescent="0.25">
      <c r="C31" s="3"/>
    </row>
    <row r="32" spans="2:3" ht="15.75" thickBot="1" x14ac:dyDescent="0.3">
      <c r="B32" s="1" t="s">
        <v>22</v>
      </c>
      <c r="C32" s="13">
        <f>+C26+C29</f>
        <v>359560239.93999994</v>
      </c>
    </row>
    <row r="33" spans="2:6" ht="15.75" thickTop="1" x14ac:dyDescent="0.25">
      <c r="C33" s="3"/>
    </row>
    <row r="34" spans="2:6" ht="15.75" x14ac:dyDescent="0.25">
      <c r="B34" s="2" t="s">
        <v>23</v>
      </c>
      <c r="C34" s="3"/>
    </row>
    <row r="35" spans="2:6" x14ac:dyDescent="0.25">
      <c r="B35" t="s">
        <v>23</v>
      </c>
      <c r="C35" s="3">
        <v>904569432.53999996</v>
      </c>
    </row>
    <row r="36" spans="2:6" ht="17.25" x14ac:dyDescent="0.4">
      <c r="B36" t="s">
        <v>24</v>
      </c>
      <c r="C36" s="5">
        <v>12553524.68</v>
      </c>
    </row>
    <row r="37" spans="2:6" x14ac:dyDescent="0.25">
      <c r="B37" s="1" t="s">
        <v>25</v>
      </c>
      <c r="C37" s="4">
        <f>SUM(C35:C36)</f>
        <v>917122957.21999991</v>
      </c>
    </row>
    <row r="38" spans="2:6" x14ac:dyDescent="0.25">
      <c r="C38" s="3"/>
    </row>
    <row r="39" spans="2:6" ht="15.75" thickBot="1" x14ac:dyDescent="0.3">
      <c r="B39" s="1" t="s">
        <v>26</v>
      </c>
      <c r="C39" s="13">
        <f>C32+C37</f>
        <v>1276683197.1599998</v>
      </c>
      <c r="F39" s="3"/>
    </row>
    <row r="40" spans="2:6" ht="15.75" thickTop="1" x14ac:dyDescent="0.25">
      <c r="C40" s="3"/>
      <c r="F40" s="3"/>
    </row>
    <row r="41" spans="2:6" ht="17.25" x14ac:dyDescent="0.4">
      <c r="C41" s="3"/>
      <c r="F41" s="5"/>
    </row>
    <row r="42" spans="2:6" x14ac:dyDescent="0.25">
      <c r="C42" s="8"/>
      <c r="F42" s="10"/>
    </row>
  </sheetData>
  <mergeCells count="5">
    <mergeCell ref="B4:C4"/>
    <mergeCell ref="B5:C5"/>
    <mergeCell ref="B6:C6"/>
    <mergeCell ref="B2:C2"/>
    <mergeCell ref="B3:C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B16" sqref="B16"/>
    </sheetView>
  </sheetViews>
  <sheetFormatPr baseColWidth="10" defaultColWidth="11.42578125" defaultRowHeight="15" x14ac:dyDescent="0.25"/>
  <cols>
    <col min="2" max="2" width="34.85546875" customWidth="1"/>
    <col min="3" max="3" width="13" customWidth="1"/>
    <col min="4" max="4" width="19.5703125" customWidth="1"/>
    <col min="5" max="5" width="16.42578125" customWidth="1"/>
  </cols>
  <sheetData>
    <row r="2" spans="1:7" ht="18.75" x14ac:dyDescent="0.3">
      <c r="A2" s="26" t="s">
        <v>27</v>
      </c>
      <c r="B2" s="26"/>
      <c r="C2" s="26"/>
      <c r="D2" s="26"/>
    </row>
    <row r="3" spans="1:7" ht="15.75" x14ac:dyDescent="0.25">
      <c r="A3" s="27" t="s">
        <v>28</v>
      </c>
      <c r="B3" s="27"/>
      <c r="C3" s="27"/>
      <c r="D3" s="27"/>
      <c r="E3" s="14"/>
    </row>
    <row r="4" spans="1:7" ht="15.75" x14ac:dyDescent="0.25">
      <c r="A4" s="27" t="s">
        <v>30</v>
      </c>
      <c r="B4" s="27"/>
      <c r="C4" s="27"/>
      <c r="D4" s="27"/>
      <c r="E4" s="14"/>
      <c r="F4" s="14"/>
      <c r="G4" s="14"/>
    </row>
    <row r="5" spans="1:7" ht="15.75" x14ac:dyDescent="0.25">
      <c r="A5" s="27" t="s">
        <v>31</v>
      </c>
      <c r="B5" s="27"/>
      <c r="C5" s="27"/>
      <c r="D5" s="27"/>
      <c r="E5" s="14"/>
      <c r="F5" s="14"/>
      <c r="G5" s="14"/>
    </row>
    <row r="6" spans="1:7" ht="15.75" x14ac:dyDescent="0.25">
      <c r="A6" s="27" t="s">
        <v>2</v>
      </c>
      <c r="B6" s="27"/>
      <c r="C6" s="27"/>
      <c r="D6" s="27"/>
      <c r="E6" s="14"/>
      <c r="F6" s="14"/>
      <c r="G6" s="14"/>
    </row>
    <row r="7" spans="1:7" ht="15.75" x14ac:dyDescent="0.25">
      <c r="A7" s="25"/>
      <c r="B7" s="25"/>
      <c r="C7" s="25"/>
      <c r="D7" s="25"/>
      <c r="E7" s="14"/>
      <c r="F7" s="14"/>
      <c r="G7" s="14"/>
    </row>
    <row r="9" spans="1:7" ht="18.75" x14ac:dyDescent="0.3">
      <c r="B9" s="19" t="s">
        <v>32</v>
      </c>
    </row>
    <row r="10" spans="1:7" ht="18.75" x14ac:dyDescent="0.3">
      <c r="B10" s="19"/>
    </row>
    <row r="11" spans="1:7" x14ac:dyDescent="0.25">
      <c r="B11" t="s">
        <v>33</v>
      </c>
      <c r="D11" s="15">
        <v>20000000</v>
      </c>
    </row>
    <row r="12" spans="1:7" x14ac:dyDescent="0.25">
      <c r="B12" t="s">
        <v>34</v>
      </c>
      <c r="D12" s="18">
        <v>95633699.430000007</v>
      </c>
    </row>
    <row r="13" spans="1:7" x14ac:dyDescent="0.25">
      <c r="D13" s="15"/>
    </row>
    <row r="14" spans="1:7" ht="16.5" thickBot="1" x14ac:dyDescent="0.3">
      <c r="B14" s="2" t="s">
        <v>35</v>
      </c>
      <c r="C14" s="2"/>
      <c r="D14" s="17">
        <f>SUM(D11:D13)</f>
        <v>115633699.43000001</v>
      </c>
    </row>
    <row r="15" spans="1:7" ht="15.75" thickTop="1" x14ac:dyDescent="0.25">
      <c r="D15" s="15"/>
    </row>
    <row r="16" spans="1:7" ht="18.75" x14ac:dyDescent="0.3">
      <c r="B16" s="19" t="s">
        <v>36</v>
      </c>
      <c r="D16" s="15"/>
    </row>
    <row r="17" spans="2:5" x14ac:dyDescent="0.25">
      <c r="D17" s="15"/>
    </row>
    <row r="18" spans="2:5" ht="18.75" x14ac:dyDescent="0.3">
      <c r="B18" s="19" t="s">
        <v>37</v>
      </c>
      <c r="D18" s="15"/>
    </row>
    <row r="19" spans="2:5" x14ac:dyDescent="0.25">
      <c r="D19" s="15"/>
    </row>
    <row r="20" spans="2:5" x14ac:dyDescent="0.25">
      <c r="B20" t="s">
        <v>38</v>
      </c>
      <c r="D20" s="15">
        <v>349950.75</v>
      </c>
    </row>
    <row r="21" spans="2:5" x14ac:dyDescent="0.25">
      <c r="B21" t="s">
        <v>39</v>
      </c>
      <c r="D21" s="15">
        <v>8941155</v>
      </c>
    </row>
    <row r="22" spans="2:5" x14ac:dyDescent="0.25">
      <c r="B22" t="s">
        <v>40</v>
      </c>
      <c r="D22" s="15">
        <v>233300.5</v>
      </c>
    </row>
    <row r="23" spans="2:5" x14ac:dyDescent="0.25">
      <c r="B23" t="s">
        <v>41</v>
      </c>
      <c r="D23" s="18">
        <v>3367388</v>
      </c>
    </row>
    <row r="24" spans="2:5" ht="16.5" thickBot="1" x14ac:dyDescent="0.3">
      <c r="B24" s="1" t="s">
        <v>42</v>
      </c>
      <c r="C24" s="1"/>
      <c r="D24" s="20">
        <f>SUM(D20:D23)</f>
        <v>12891794.25</v>
      </c>
    </row>
    <row r="25" spans="2:5" ht="15.75" thickTop="1" x14ac:dyDescent="0.25">
      <c r="D25" s="15"/>
    </row>
    <row r="26" spans="2:5" ht="18.75" x14ac:dyDescent="0.3">
      <c r="B26" s="19" t="s">
        <v>43</v>
      </c>
      <c r="D26" s="15"/>
    </row>
    <row r="27" spans="2:5" x14ac:dyDescent="0.25">
      <c r="D27" s="21"/>
    </row>
    <row r="28" spans="2:5" x14ac:dyDescent="0.25">
      <c r="B28" t="s">
        <v>44</v>
      </c>
      <c r="D28" s="22">
        <v>39009703.32</v>
      </c>
      <c r="E28" s="15"/>
    </row>
    <row r="29" spans="2:5" x14ac:dyDescent="0.25">
      <c r="B29" t="s">
        <v>45</v>
      </c>
      <c r="D29" s="22">
        <v>13495080.380000001</v>
      </c>
    </row>
    <row r="30" spans="2:5" x14ac:dyDescent="0.25">
      <c r="B30" t="s">
        <v>46</v>
      </c>
      <c r="D30" s="22">
        <v>7650202.2999999998</v>
      </c>
    </row>
    <row r="31" spans="2:5" x14ac:dyDescent="0.25">
      <c r="B31" t="s">
        <v>47</v>
      </c>
      <c r="D31" s="22">
        <v>24170062.07</v>
      </c>
    </row>
    <row r="32" spans="2:5" x14ac:dyDescent="0.25">
      <c r="B32" t="s">
        <v>48</v>
      </c>
      <c r="D32" s="22">
        <v>5441550.9299999997</v>
      </c>
    </row>
    <row r="33" spans="2:4" x14ac:dyDescent="0.25">
      <c r="B33" t="s">
        <v>49</v>
      </c>
      <c r="D33" s="23">
        <v>421781.5</v>
      </c>
    </row>
    <row r="34" spans="2:4" ht="16.5" thickBot="1" x14ac:dyDescent="0.3">
      <c r="B34" s="2" t="s">
        <v>42</v>
      </c>
      <c r="C34" s="2"/>
      <c r="D34" s="17">
        <f>SUM(D28:D33)</f>
        <v>90188380.5</v>
      </c>
    </row>
    <row r="35" spans="2:4" ht="15.75" thickTop="1" x14ac:dyDescent="0.25">
      <c r="D35" s="15"/>
    </row>
    <row r="36" spans="2:4" ht="16.5" thickBot="1" x14ac:dyDescent="0.3">
      <c r="B36" s="2" t="s">
        <v>50</v>
      </c>
      <c r="C36" s="11"/>
      <c r="D36" s="17">
        <f>D24+D34</f>
        <v>103080174.75</v>
      </c>
    </row>
    <row r="37" spans="2:4" ht="16.5" thickTop="1" x14ac:dyDescent="0.25">
      <c r="B37" s="11"/>
      <c r="C37" s="11"/>
      <c r="D37" s="16"/>
    </row>
    <row r="38" spans="2:4" ht="16.5" thickBot="1" x14ac:dyDescent="0.3">
      <c r="B38" s="2" t="s">
        <v>51</v>
      </c>
      <c r="C38" s="11"/>
      <c r="D38" s="24">
        <f>D14-D36</f>
        <v>12553524.680000007</v>
      </c>
    </row>
    <row r="39" spans="2:4" ht="15.75" thickTop="1" x14ac:dyDescent="0.25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workbookViewId="0">
      <selection activeCell="B14" sqref="B14"/>
    </sheetView>
  </sheetViews>
  <sheetFormatPr baseColWidth="10" defaultColWidth="9.140625" defaultRowHeight="15" x14ac:dyDescent="0.25"/>
  <cols>
    <col min="2" max="2" width="51" bestFit="1" customWidth="1"/>
    <col min="3" max="3" width="18.5703125" bestFit="1" customWidth="1"/>
    <col min="6" max="6" width="15.140625" bestFit="1" customWidth="1"/>
  </cols>
  <sheetData>
    <row r="3" spans="2:6" ht="18.75" x14ac:dyDescent="0.3">
      <c r="B3" s="26" t="s">
        <v>0</v>
      </c>
      <c r="C3" s="26"/>
    </row>
    <row r="4" spans="2:6" ht="18.75" x14ac:dyDescent="0.3">
      <c r="B4" s="26" t="s">
        <v>52</v>
      </c>
      <c r="C4" s="26"/>
    </row>
    <row r="5" spans="2:6" ht="18.75" x14ac:dyDescent="0.3">
      <c r="B5" s="26" t="s">
        <v>2</v>
      </c>
      <c r="C5" s="26"/>
    </row>
    <row r="7" spans="2:6" ht="15.75" x14ac:dyDescent="0.25">
      <c r="B7" s="2" t="s">
        <v>3</v>
      </c>
    </row>
    <row r="8" spans="2:6" x14ac:dyDescent="0.25">
      <c r="B8" s="1" t="s">
        <v>4</v>
      </c>
      <c r="C8" s="3"/>
    </row>
    <row r="9" spans="2:6" x14ac:dyDescent="0.25">
      <c r="B9" t="s">
        <v>5</v>
      </c>
      <c r="C9" s="3">
        <v>27065556.199999999</v>
      </c>
    </row>
    <row r="10" spans="2:6" x14ac:dyDescent="0.25">
      <c r="B10" t="s">
        <v>6</v>
      </c>
      <c r="C10" s="6">
        <v>676380690.05999994</v>
      </c>
    </row>
    <row r="11" spans="2:6" x14ac:dyDescent="0.25">
      <c r="B11" t="s">
        <v>7</v>
      </c>
      <c r="C11" s="7">
        <v>82259082.189999998</v>
      </c>
    </row>
    <row r="12" spans="2:6" x14ac:dyDescent="0.25">
      <c r="B12" s="1" t="s">
        <v>8</v>
      </c>
      <c r="C12" s="4">
        <f>SUM(C9:C11)</f>
        <v>785705328.45000005</v>
      </c>
      <c r="F12" s="8"/>
    </row>
    <row r="13" spans="2:6" x14ac:dyDescent="0.25">
      <c r="C13" s="3"/>
    </row>
    <row r="14" spans="2:6" x14ac:dyDescent="0.25">
      <c r="B14" s="1" t="s">
        <v>9</v>
      </c>
      <c r="C14" s="3"/>
    </row>
    <row r="15" spans="2:6" x14ac:dyDescent="0.25">
      <c r="B15" t="s">
        <v>10</v>
      </c>
      <c r="C15" s="3">
        <v>503363490.56999999</v>
      </c>
    </row>
    <row r="16" spans="2:6" ht="17.25" x14ac:dyDescent="0.4">
      <c r="B16" t="s">
        <v>11</v>
      </c>
      <c r="C16" s="5">
        <v>56189295.509999998</v>
      </c>
    </row>
    <row r="17" spans="2:3" x14ac:dyDescent="0.25">
      <c r="B17" s="1" t="s">
        <v>12</v>
      </c>
      <c r="C17" s="4">
        <f>SUM(C15:C16)</f>
        <v>559552786.08000004</v>
      </c>
    </row>
    <row r="18" spans="2:3" x14ac:dyDescent="0.25">
      <c r="C18" s="3"/>
    </row>
    <row r="19" spans="2:3" ht="16.5" thickBot="1" x14ac:dyDescent="0.3">
      <c r="B19" s="2" t="s">
        <v>13</v>
      </c>
      <c r="C19" s="12">
        <f>C12+C17</f>
        <v>1345258114.5300002</v>
      </c>
    </row>
    <row r="20" spans="2:3" ht="15.75" thickTop="1" x14ac:dyDescent="0.25">
      <c r="C20" s="3"/>
    </row>
    <row r="21" spans="2:3" ht="15.75" x14ac:dyDescent="0.25">
      <c r="B21" s="2" t="s">
        <v>14</v>
      </c>
      <c r="C21" s="3"/>
    </row>
    <row r="22" spans="2:3" x14ac:dyDescent="0.25">
      <c r="B22" s="1" t="s">
        <v>15</v>
      </c>
      <c r="C22" s="3"/>
    </row>
    <row r="23" spans="2:3" x14ac:dyDescent="0.25">
      <c r="B23" t="s">
        <v>16</v>
      </c>
      <c r="C23" s="3">
        <v>160259753.50999999</v>
      </c>
    </row>
    <row r="24" spans="2:3" ht="17.25" x14ac:dyDescent="0.4">
      <c r="B24" t="s">
        <v>17</v>
      </c>
      <c r="C24" s="5">
        <v>61051595.600000001</v>
      </c>
    </row>
    <row r="25" spans="2:3" x14ac:dyDescent="0.25">
      <c r="B25" s="1" t="s">
        <v>18</v>
      </c>
      <c r="C25" s="4">
        <f>SUM(C23:C24)</f>
        <v>221311349.10999998</v>
      </c>
    </row>
    <row r="26" spans="2:3" x14ac:dyDescent="0.25">
      <c r="C26" s="3"/>
    </row>
    <row r="27" spans="2:3" x14ac:dyDescent="0.25">
      <c r="B27" s="1" t="s">
        <v>19</v>
      </c>
      <c r="C27" s="3"/>
    </row>
    <row r="28" spans="2:3" ht="17.25" x14ac:dyDescent="0.4">
      <c r="B28" t="s">
        <v>20</v>
      </c>
      <c r="C28" s="5">
        <v>136673641.38999999</v>
      </c>
    </row>
    <row r="29" spans="2:3" x14ac:dyDescent="0.25">
      <c r="B29" s="1" t="s">
        <v>21</v>
      </c>
      <c r="C29" s="4"/>
    </row>
    <row r="30" spans="2:3" x14ac:dyDescent="0.25">
      <c r="C30" s="3"/>
    </row>
    <row r="31" spans="2:3" ht="15.75" thickBot="1" x14ac:dyDescent="0.3">
      <c r="B31" s="1" t="s">
        <v>22</v>
      </c>
      <c r="C31" s="13">
        <f>+C25+C28</f>
        <v>357984990.5</v>
      </c>
    </row>
    <row r="32" spans="2:3" ht="15.75" thickTop="1" x14ac:dyDescent="0.25">
      <c r="C32" s="3"/>
    </row>
    <row r="33" spans="2:6" ht="15.75" x14ac:dyDescent="0.25">
      <c r="B33" s="2" t="s">
        <v>23</v>
      </c>
      <c r="C33" s="3"/>
    </row>
    <row r="34" spans="2:6" x14ac:dyDescent="0.25">
      <c r="B34" t="s">
        <v>23</v>
      </c>
      <c r="C34" s="3">
        <v>904541842.71000004</v>
      </c>
    </row>
    <row r="35" spans="2:6" ht="17.25" x14ac:dyDescent="0.4">
      <c r="B35" t="s">
        <v>24</v>
      </c>
      <c r="C35" s="5">
        <v>82731281.310000002</v>
      </c>
    </row>
    <row r="36" spans="2:6" x14ac:dyDescent="0.25">
      <c r="B36" s="1" t="s">
        <v>25</v>
      </c>
      <c r="C36" s="4">
        <f>SUM(C34:C35)</f>
        <v>987273124.01999998</v>
      </c>
    </row>
    <row r="37" spans="2:6" x14ac:dyDescent="0.25">
      <c r="C37" s="3"/>
    </row>
    <row r="38" spans="2:6" ht="15.75" thickBot="1" x14ac:dyDescent="0.3">
      <c r="B38" s="1" t="s">
        <v>26</v>
      </c>
      <c r="C38" s="13">
        <f>C31+C36</f>
        <v>1345258114.52</v>
      </c>
      <c r="F38" s="3"/>
    </row>
    <row r="39" spans="2:6" ht="15.75" thickTop="1" x14ac:dyDescent="0.25">
      <c r="C39" s="3"/>
      <c r="F39" s="3"/>
    </row>
    <row r="40" spans="2:6" ht="17.25" x14ac:dyDescent="0.4">
      <c r="C40" s="3"/>
      <c r="F40" s="5"/>
    </row>
    <row r="41" spans="2:6" x14ac:dyDescent="0.25">
      <c r="C41" s="8"/>
      <c r="F41" s="10"/>
    </row>
  </sheetData>
  <mergeCells count="3">
    <mergeCell ref="B3:C3"/>
    <mergeCell ref="B4:C4"/>
    <mergeCell ref="B5:C5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9" sqref="G9"/>
    </sheetView>
  </sheetViews>
  <sheetFormatPr baseColWidth="10" defaultColWidth="11.42578125" defaultRowHeight="15" x14ac:dyDescent="0.25"/>
  <cols>
    <col min="2" max="2" width="34.85546875" customWidth="1"/>
    <col min="3" max="3" width="13" customWidth="1"/>
    <col min="4" max="4" width="18.140625" customWidth="1"/>
    <col min="5" max="5" width="16.42578125" customWidth="1"/>
  </cols>
  <sheetData>
    <row r="2" spans="1:7" x14ac:dyDescent="0.25">
      <c r="A2" s="28" t="s">
        <v>27</v>
      </c>
      <c r="B2" s="28"/>
      <c r="C2" s="28"/>
      <c r="D2" s="28"/>
    </row>
    <row r="3" spans="1:7" ht="15.75" x14ac:dyDescent="0.25">
      <c r="A3" s="27" t="s">
        <v>28</v>
      </c>
      <c r="B3" s="27"/>
      <c r="C3" s="27"/>
      <c r="D3" s="27"/>
      <c r="E3" s="14"/>
    </row>
    <row r="4" spans="1:7" ht="15.75" x14ac:dyDescent="0.25">
      <c r="A4" s="27" t="s">
        <v>30</v>
      </c>
      <c r="B4" s="27"/>
      <c r="C4" s="27"/>
      <c r="D4" s="27"/>
      <c r="E4" s="14"/>
      <c r="F4" s="14"/>
      <c r="G4" s="14"/>
    </row>
    <row r="5" spans="1:7" ht="15.75" x14ac:dyDescent="0.25">
      <c r="A5" s="27" t="s">
        <v>53</v>
      </c>
      <c r="B5" s="27"/>
      <c r="C5" s="27"/>
      <c r="D5" s="27"/>
      <c r="E5" s="14"/>
      <c r="F5" s="14"/>
      <c r="G5" s="14"/>
    </row>
    <row r="6" spans="1:7" ht="15.75" x14ac:dyDescent="0.25">
      <c r="A6" s="27" t="s">
        <v>2</v>
      </c>
      <c r="B6" s="27"/>
      <c r="C6" s="27"/>
      <c r="D6" s="27"/>
      <c r="E6" s="14"/>
      <c r="F6" s="14"/>
      <c r="G6" s="14"/>
    </row>
    <row r="7" spans="1:7" ht="15.75" x14ac:dyDescent="0.25">
      <c r="A7" s="25"/>
      <c r="B7" s="25"/>
      <c r="C7" s="25"/>
      <c r="D7" s="25"/>
      <c r="E7" s="14"/>
      <c r="F7" s="14"/>
      <c r="G7" s="14"/>
    </row>
    <row r="9" spans="1:7" ht="18.75" x14ac:dyDescent="0.3">
      <c r="B9" s="19" t="s">
        <v>32</v>
      </c>
    </row>
    <row r="10" spans="1:7" ht="18.75" x14ac:dyDescent="0.3">
      <c r="B10" s="19"/>
    </row>
    <row r="11" spans="1:7" x14ac:dyDescent="0.25">
      <c r="B11" t="s">
        <v>33</v>
      </c>
      <c r="D11" s="15">
        <v>40000000</v>
      </c>
    </row>
    <row r="12" spans="1:7" x14ac:dyDescent="0.25">
      <c r="B12" t="s">
        <v>34</v>
      </c>
      <c r="D12" s="18">
        <v>177312280.19999999</v>
      </c>
    </row>
    <row r="13" spans="1:7" x14ac:dyDescent="0.25">
      <c r="D13" s="15"/>
    </row>
    <row r="14" spans="1:7" ht="16.5" thickBot="1" x14ac:dyDescent="0.3">
      <c r="B14" s="2" t="s">
        <v>35</v>
      </c>
      <c r="C14" s="2"/>
      <c r="D14" s="17">
        <f>SUM(D11:D13)</f>
        <v>217312280.19999999</v>
      </c>
    </row>
    <row r="15" spans="1:7" ht="15.75" thickTop="1" x14ac:dyDescent="0.25">
      <c r="D15" s="15"/>
    </row>
    <row r="16" spans="1:7" ht="18.75" x14ac:dyDescent="0.3">
      <c r="B16" s="19" t="s">
        <v>36</v>
      </c>
      <c r="D16" s="15"/>
    </row>
    <row r="17" spans="2:5" x14ac:dyDescent="0.25">
      <c r="D17" s="15"/>
    </row>
    <row r="18" spans="2:5" ht="18.75" x14ac:dyDescent="0.3">
      <c r="B18" s="19" t="s">
        <v>37</v>
      </c>
      <c r="D18" s="15"/>
    </row>
    <row r="19" spans="2:5" x14ac:dyDescent="0.25">
      <c r="D19" s="15"/>
    </row>
    <row r="20" spans="2:5" x14ac:dyDescent="0.25">
      <c r="B20" t="s">
        <v>38</v>
      </c>
      <c r="D20" s="15">
        <v>349950.75</v>
      </c>
    </row>
    <row r="21" spans="2:5" x14ac:dyDescent="0.25">
      <c r="B21" t="s">
        <v>39</v>
      </c>
      <c r="D21" s="15">
        <v>8941155</v>
      </c>
    </row>
    <row r="22" spans="2:5" x14ac:dyDescent="0.25">
      <c r="B22" t="s">
        <v>40</v>
      </c>
      <c r="D22" s="15">
        <v>233300.5</v>
      </c>
    </row>
    <row r="23" spans="2:5" x14ac:dyDescent="0.25">
      <c r="B23" t="s">
        <v>41</v>
      </c>
      <c r="D23" s="18">
        <v>3367388</v>
      </c>
    </row>
    <row r="24" spans="2:5" ht="16.5" thickBot="1" x14ac:dyDescent="0.3">
      <c r="B24" s="1" t="s">
        <v>42</v>
      </c>
      <c r="C24" s="1"/>
      <c r="D24" s="20">
        <f>SUM(D20:D23)</f>
        <v>12891794.25</v>
      </c>
    </row>
    <row r="25" spans="2:5" ht="15.75" thickTop="1" x14ac:dyDescent="0.25">
      <c r="D25" s="15"/>
    </row>
    <row r="26" spans="2:5" ht="18.75" x14ac:dyDescent="0.3">
      <c r="B26" s="19" t="s">
        <v>43</v>
      </c>
      <c r="D26" s="15"/>
    </row>
    <row r="27" spans="2:5" x14ac:dyDescent="0.25">
      <c r="D27" s="21"/>
    </row>
    <row r="28" spans="2:5" x14ac:dyDescent="0.25">
      <c r="B28" t="s">
        <v>44</v>
      </c>
      <c r="D28" s="22">
        <v>40942122.140000001</v>
      </c>
      <c r="E28" s="15"/>
    </row>
    <row r="29" spans="2:5" x14ac:dyDescent="0.25">
      <c r="B29" t="s">
        <v>45</v>
      </c>
      <c r="D29" s="22">
        <v>21709711.870000001</v>
      </c>
    </row>
    <row r="30" spans="2:5" x14ac:dyDescent="0.25">
      <c r="B30" t="s">
        <v>46</v>
      </c>
      <c r="D30" s="22">
        <v>11606180.029999999</v>
      </c>
    </row>
    <row r="31" spans="2:5" x14ac:dyDescent="0.25">
      <c r="B31" t="s">
        <v>47</v>
      </c>
      <c r="D31" s="22">
        <v>35736723.340000004</v>
      </c>
    </row>
    <row r="32" spans="2:5" x14ac:dyDescent="0.25">
      <c r="B32" t="s">
        <v>48</v>
      </c>
      <c r="D32" s="22">
        <v>10953902.859999999</v>
      </c>
    </row>
    <row r="33" spans="2:4" x14ac:dyDescent="0.25">
      <c r="B33" t="s">
        <v>49</v>
      </c>
      <c r="D33" s="23">
        <v>740564.4</v>
      </c>
    </row>
    <row r="34" spans="2:4" ht="16.5" thickBot="1" x14ac:dyDescent="0.3">
      <c r="B34" s="2" t="s">
        <v>42</v>
      </c>
      <c r="C34" s="2"/>
      <c r="D34" s="17">
        <f>SUM(D28:D33)</f>
        <v>121689204.64000002</v>
      </c>
    </row>
    <row r="35" spans="2:4" ht="15.75" thickTop="1" x14ac:dyDescent="0.25">
      <c r="D35" s="15"/>
    </row>
    <row r="36" spans="2:4" ht="16.5" thickBot="1" x14ac:dyDescent="0.3">
      <c r="B36" s="2" t="s">
        <v>50</v>
      </c>
      <c r="C36" s="11"/>
      <c r="D36" s="17">
        <f>D24+D34</f>
        <v>134580998.89000002</v>
      </c>
    </row>
    <row r="37" spans="2:4" ht="16.5" thickTop="1" x14ac:dyDescent="0.25">
      <c r="B37" s="11"/>
      <c r="C37" s="11"/>
      <c r="D37" s="16"/>
    </row>
    <row r="38" spans="2:4" ht="16.5" thickBot="1" x14ac:dyDescent="0.3">
      <c r="B38" s="2" t="s">
        <v>51</v>
      </c>
      <c r="C38" s="11"/>
      <c r="D38" s="24">
        <v>82731281.310000002</v>
      </c>
    </row>
    <row r="39" spans="2:4" ht="15.75" thickTop="1" x14ac:dyDescent="0.25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abSelected="1" workbookViewId="0">
      <selection activeCell="E34" sqref="E34"/>
    </sheetView>
  </sheetViews>
  <sheetFormatPr baseColWidth="10" defaultColWidth="11.42578125" defaultRowHeight="15" x14ac:dyDescent="0.25"/>
  <cols>
    <col min="2" max="2" width="34.85546875" customWidth="1"/>
    <col min="3" max="3" width="13" customWidth="1"/>
    <col min="4" max="4" width="18.140625" customWidth="1"/>
    <col min="5" max="5" width="16.42578125" customWidth="1"/>
  </cols>
  <sheetData>
    <row r="2" spans="1:7" x14ac:dyDescent="0.25">
      <c r="A2" s="28" t="s">
        <v>27</v>
      </c>
      <c r="B2" s="28"/>
      <c r="C2" s="28"/>
      <c r="D2" s="28"/>
    </row>
    <row r="3" spans="1:7" ht="15.75" x14ac:dyDescent="0.25">
      <c r="A3" s="27" t="s">
        <v>28</v>
      </c>
      <c r="B3" s="27"/>
      <c r="C3" s="27"/>
      <c r="D3" s="27"/>
      <c r="E3" s="14"/>
    </row>
    <row r="4" spans="1:7" ht="15.75" x14ac:dyDescent="0.25">
      <c r="A4" s="27" t="s">
        <v>30</v>
      </c>
      <c r="B4" s="27"/>
      <c r="C4" s="27"/>
      <c r="D4" s="27"/>
      <c r="E4" s="14"/>
      <c r="F4" s="14"/>
      <c r="G4" s="14"/>
    </row>
    <row r="5" spans="1:7" ht="15.75" x14ac:dyDescent="0.25">
      <c r="A5" s="27" t="s">
        <v>54</v>
      </c>
      <c r="B5" s="27"/>
      <c r="C5" s="27"/>
      <c r="D5" s="27"/>
      <c r="E5" s="14"/>
      <c r="F5" s="14"/>
      <c r="G5" s="14"/>
    </row>
    <row r="6" spans="1:7" ht="15.75" x14ac:dyDescent="0.25">
      <c r="A6" s="27" t="s">
        <v>2</v>
      </c>
      <c r="B6" s="27"/>
      <c r="C6" s="27"/>
      <c r="D6" s="27"/>
      <c r="E6" s="14"/>
      <c r="F6" s="14"/>
      <c r="G6" s="14"/>
    </row>
    <row r="7" spans="1:7" ht="15.75" x14ac:dyDescent="0.25">
      <c r="A7" s="25"/>
      <c r="B7" s="25"/>
      <c r="C7" s="25"/>
      <c r="D7" s="25"/>
      <c r="E7" s="14"/>
      <c r="F7" s="14"/>
      <c r="G7" s="14"/>
    </row>
    <row r="9" spans="1:7" ht="18.75" x14ac:dyDescent="0.3">
      <c r="B9" s="19" t="s">
        <v>32</v>
      </c>
    </row>
    <row r="10" spans="1:7" ht="18.75" x14ac:dyDescent="0.3">
      <c r="B10" s="19"/>
    </row>
    <row r="11" spans="1:7" x14ac:dyDescent="0.25">
      <c r="B11" t="s">
        <v>33</v>
      </c>
      <c r="D11" s="15">
        <v>100000000</v>
      </c>
    </row>
    <row r="12" spans="1:7" x14ac:dyDescent="0.25">
      <c r="B12" t="s">
        <v>34</v>
      </c>
      <c r="D12" s="18">
        <v>447084163.58999997</v>
      </c>
    </row>
    <row r="13" spans="1:7" x14ac:dyDescent="0.25">
      <c r="D13" s="15"/>
    </row>
    <row r="14" spans="1:7" ht="16.5" thickBot="1" x14ac:dyDescent="0.3">
      <c r="B14" s="2" t="s">
        <v>35</v>
      </c>
      <c r="C14" s="2"/>
      <c r="D14" s="17">
        <f>SUM(D11:D13)</f>
        <v>547084163.58999991</v>
      </c>
    </row>
    <row r="15" spans="1:7" ht="15.75" thickTop="1" x14ac:dyDescent="0.25">
      <c r="D15" s="15"/>
    </row>
    <row r="16" spans="1:7" ht="18.75" x14ac:dyDescent="0.3">
      <c r="B16" s="19" t="s">
        <v>36</v>
      </c>
      <c r="D16" s="15"/>
    </row>
    <row r="17" spans="2:5" x14ac:dyDescent="0.25">
      <c r="D17" s="15"/>
    </row>
    <row r="18" spans="2:5" ht="18.75" x14ac:dyDescent="0.3">
      <c r="B18" s="19" t="s">
        <v>37</v>
      </c>
      <c r="D18" s="15"/>
    </row>
    <row r="19" spans="2:5" x14ac:dyDescent="0.25">
      <c r="D19" s="15"/>
    </row>
    <row r="20" spans="2:5" x14ac:dyDescent="0.25">
      <c r="B20" t="s">
        <v>38</v>
      </c>
      <c r="D20" s="15">
        <v>1806357.27</v>
      </c>
    </row>
    <row r="21" spans="2:5" x14ac:dyDescent="0.25">
      <c r="B21" t="s">
        <v>39</v>
      </c>
      <c r="D21" s="15">
        <v>14747794</v>
      </c>
    </row>
    <row r="22" spans="2:5" x14ac:dyDescent="0.25">
      <c r="B22" t="s">
        <v>40</v>
      </c>
      <c r="D22" s="15">
        <v>1204238.18</v>
      </c>
    </row>
    <row r="23" spans="2:5" x14ac:dyDescent="0.25">
      <c r="B23" t="s">
        <v>41</v>
      </c>
      <c r="D23" s="18">
        <v>14724928</v>
      </c>
    </row>
    <row r="24" spans="2:5" ht="16.5" thickBot="1" x14ac:dyDescent="0.3">
      <c r="B24" s="1" t="s">
        <v>42</v>
      </c>
      <c r="C24" s="1"/>
      <c r="D24" s="20">
        <f>SUM(D20:D23)</f>
        <v>32483317.449999999</v>
      </c>
    </row>
    <row r="25" spans="2:5" ht="15.75" thickTop="1" x14ac:dyDescent="0.25">
      <c r="D25" s="15"/>
    </row>
    <row r="26" spans="2:5" ht="18.75" x14ac:dyDescent="0.3">
      <c r="B26" s="19" t="s">
        <v>43</v>
      </c>
      <c r="D26" s="15"/>
    </row>
    <row r="27" spans="2:5" x14ac:dyDescent="0.25">
      <c r="D27" s="21"/>
    </row>
    <row r="28" spans="2:5" x14ac:dyDescent="0.25">
      <c r="B28" t="s">
        <v>44</v>
      </c>
      <c r="D28" s="22">
        <v>196270690.75999999</v>
      </c>
      <c r="E28" s="15"/>
    </row>
    <row r="29" spans="2:5" x14ac:dyDescent="0.25">
      <c r="B29" t="s">
        <v>45</v>
      </c>
      <c r="D29" s="22">
        <v>58820510.799999997</v>
      </c>
    </row>
    <row r="30" spans="2:5" x14ac:dyDescent="0.25">
      <c r="B30" t="s">
        <v>46</v>
      </c>
      <c r="D30" s="22">
        <v>19604004.710000001</v>
      </c>
    </row>
    <row r="31" spans="2:5" x14ac:dyDescent="0.25">
      <c r="B31" t="s">
        <v>49</v>
      </c>
      <c r="D31" s="22">
        <v>2728691.59</v>
      </c>
    </row>
    <row r="32" spans="2:5" x14ac:dyDescent="0.25">
      <c r="B32" t="s">
        <v>48</v>
      </c>
      <c r="D32" s="22">
        <v>27683268.079999998</v>
      </c>
    </row>
    <row r="33" spans="2:4" x14ac:dyDescent="0.25">
      <c r="B33" t="s">
        <v>47</v>
      </c>
      <c r="D33" s="23">
        <v>136032133.15000001</v>
      </c>
    </row>
    <row r="34" spans="2:4" ht="16.5" thickBot="1" x14ac:dyDescent="0.3">
      <c r="B34" s="2" t="s">
        <v>42</v>
      </c>
      <c r="C34" s="2"/>
      <c r="D34" s="17">
        <f>SUM(D28:D33)</f>
        <v>441139299.08999991</v>
      </c>
    </row>
    <row r="35" spans="2:4" ht="15.75" thickTop="1" x14ac:dyDescent="0.25">
      <c r="D35" s="15"/>
    </row>
    <row r="36" spans="2:4" ht="16.5" thickBot="1" x14ac:dyDescent="0.3">
      <c r="B36" s="2" t="s">
        <v>50</v>
      </c>
      <c r="C36" s="11"/>
      <c r="D36" s="17">
        <f>D24+D34</f>
        <v>473622616.5399999</v>
      </c>
    </row>
    <row r="37" spans="2:4" ht="16.5" thickTop="1" x14ac:dyDescent="0.25">
      <c r="B37" s="11"/>
      <c r="C37" s="11"/>
      <c r="D37" s="16"/>
    </row>
    <row r="38" spans="2:4" ht="16.5" thickBot="1" x14ac:dyDescent="0.3">
      <c r="B38" s="2" t="s">
        <v>51</v>
      </c>
      <c r="C38" s="11"/>
      <c r="D38" s="24">
        <f>D14-D36</f>
        <v>73461547.050000012</v>
      </c>
    </row>
    <row r="39" spans="2:4" ht="15.75" thickTop="1" x14ac:dyDescent="0.25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topLeftCell="A7" workbookViewId="0">
      <selection activeCell="E38" sqref="E38"/>
    </sheetView>
  </sheetViews>
  <sheetFormatPr baseColWidth="10" defaultColWidth="9.140625" defaultRowHeight="15" x14ac:dyDescent="0.25"/>
  <cols>
    <col min="2" max="2" width="51" bestFit="1" customWidth="1"/>
    <col min="3" max="3" width="18.5703125" bestFit="1" customWidth="1"/>
    <col min="6" max="6" width="15.140625" bestFit="1" customWidth="1"/>
  </cols>
  <sheetData>
    <row r="3" spans="2:6" ht="18.75" x14ac:dyDescent="0.3">
      <c r="B3" s="26" t="s">
        <v>0</v>
      </c>
      <c r="C3" s="26"/>
    </row>
    <row r="4" spans="2:6" ht="18.75" x14ac:dyDescent="0.3">
      <c r="B4" s="26" t="s">
        <v>55</v>
      </c>
      <c r="C4" s="26"/>
    </row>
    <row r="5" spans="2:6" ht="18.75" x14ac:dyDescent="0.3">
      <c r="B5" s="26" t="s">
        <v>2</v>
      </c>
      <c r="C5" s="26"/>
    </row>
    <row r="7" spans="2:6" ht="15.75" x14ac:dyDescent="0.25">
      <c r="B7" s="2" t="s">
        <v>3</v>
      </c>
    </row>
    <row r="8" spans="2:6" x14ac:dyDescent="0.25">
      <c r="B8" s="1" t="s">
        <v>4</v>
      </c>
      <c r="C8" s="3"/>
    </row>
    <row r="9" spans="2:6" x14ac:dyDescent="0.25">
      <c r="B9" t="s">
        <v>5</v>
      </c>
      <c r="C9" s="3">
        <v>1262706.53</v>
      </c>
    </row>
    <row r="10" spans="2:6" x14ac:dyDescent="0.25">
      <c r="B10" t="s">
        <v>6</v>
      </c>
      <c r="C10" s="6">
        <v>690214101.71000004</v>
      </c>
    </row>
    <row r="11" spans="2:6" x14ac:dyDescent="0.25">
      <c r="B11" t="s">
        <v>7</v>
      </c>
      <c r="C11" s="7">
        <v>81541023.060000002</v>
      </c>
    </row>
    <row r="12" spans="2:6" x14ac:dyDescent="0.25">
      <c r="B12" s="1" t="s">
        <v>8</v>
      </c>
      <c r="C12" s="4">
        <f>SUM(C9:C11)</f>
        <v>773017831.29999995</v>
      </c>
      <c r="F12" s="8"/>
    </row>
    <row r="13" spans="2:6" x14ac:dyDescent="0.25">
      <c r="C13" s="3"/>
    </row>
    <row r="14" spans="2:6" x14ac:dyDescent="0.25">
      <c r="B14" s="1" t="s">
        <v>9</v>
      </c>
      <c r="C14" s="3"/>
    </row>
    <row r="15" spans="2:6" x14ac:dyDescent="0.25">
      <c r="B15" t="s">
        <v>10</v>
      </c>
      <c r="C15" s="3">
        <v>503428320.56999999</v>
      </c>
    </row>
    <row r="16" spans="2:6" ht="17.25" x14ac:dyDescent="0.4">
      <c r="B16" t="s">
        <v>11</v>
      </c>
      <c r="C16" s="5">
        <v>56189295.509999998</v>
      </c>
    </row>
    <row r="17" spans="2:3" x14ac:dyDescent="0.25">
      <c r="B17" s="1" t="s">
        <v>12</v>
      </c>
      <c r="C17" s="4">
        <f>SUM(C15:C16)</f>
        <v>559617616.08000004</v>
      </c>
    </row>
    <row r="18" spans="2:3" x14ac:dyDescent="0.25">
      <c r="C18" s="3"/>
    </row>
    <row r="19" spans="2:3" ht="16.5" thickBot="1" x14ac:dyDescent="0.3">
      <c r="B19" s="2" t="s">
        <v>13</v>
      </c>
      <c r="C19" s="12">
        <f>C12+C17</f>
        <v>1332635447.3800001</v>
      </c>
    </row>
    <row r="20" spans="2:3" ht="15.75" thickTop="1" x14ac:dyDescent="0.25">
      <c r="C20" s="3"/>
    </row>
    <row r="21" spans="2:3" ht="15.75" x14ac:dyDescent="0.25">
      <c r="B21" s="2" t="s">
        <v>14</v>
      </c>
      <c r="C21" s="3"/>
    </row>
    <row r="22" spans="2:3" x14ac:dyDescent="0.25">
      <c r="B22" s="1" t="s">
        <v>15</v>
      </c>
      <c r="C22" s="3"/>
    </row>
    <row r="23" spans="2:3" x14ac:dyDescent="0.25">
      <c r="B23" t="s">
        <v>16</v>
      </c>
      <c r="C23" s="3">
        <v>146299664.94999999</v>
      </c>
    </row>
    <row r="24" spans="2:3" ht="17.25" x14ac:dyDescent="0.4">
      <c r="B24" t="s">
        <v>17</v>
      </c>
      <c r="C24" s="5">
        <v>53578456.960000001</v>
      </c>
    </row>
    <row r="25" spans="2:3" x14ac:dyDescent="0.25">
      <c r="B25" s="1" t="s">
        <v>18</v>
      </c>
      <c r="C25" s="4">
        <f>SUM(C23:C24)</f>
        <v>199878121.91</v>
      </c>
    </row>
    <row r="26" spans="2:3" x14ac:dyDescent="0.25">
      <c r="C26" s="3"/>
    </row>
    <row r="27" spans="2:3" x14ac:dyDescent="0.25">
      <c r="B27" s="1" t="s">
        <v>19</v>
      </c>
      <c r="C27" s="3"/>
    </row>
    <row r="28" spans="2:3" ht="17.25" x14ac:dyDescent="0.4">
      <c r="B28" t="s">
        <v>20</v>
      </c>
      <c r="C28" s="5">
        <v>134583762.38999999</v>
      </c>
    </row>
    <row r="29" spans="2:3" x14ac:dyDescent="0.25">
      <c r="B29" s="1" t="s">
        <v>21</v>
      </c>
      <c r="C29" s="4"/>
    </row>
    <row r="30" spans="2:3" x14ac:dyDescent="0.25">
      <c r="C30" s="3"/>
    </row>
    <row r="31" spans="2:3" ht="15.75" thickBot="1" x14ac:dyDescent="0.3">
      <c r="B31" s="1" t="s">
        <v>22</v>
      </c>
      <c r="C31" s="13">
        <f>+C25+C28</f>
        <v>334461884.29999995</v>
      </c>
    </row>
    <row r="32" spans="2:3" ht="15.75" thickTop="1" x14ac:dyDescent="0.25">
      <c r="C32" s="3"/>
    </row>
    <row r="33" spans="2:6" ht="15.75" x14ac:dyDescent="0.25">
      <c r="B33" s="2" t="s">
        <v>23</v>
      </c>
      <c r="C33" s="3"/>
    </row>
    <row r="34" spans="2:6" x14ac:dyDescent="0.25">
      <c r="B34" t="s">
        <v>23</v>
      </c>
      <c r="C34" s="3">
        <v>904386366.71000004</v>
      </c>
    </row>
    <row r="35" spans="2:6" ht="17.25" x14ac:dyDescent="0.4">
      <c r="B35" t="s">
        <v>24</v>
      </c>
      <c r="C35" s="5">
        <v>93787196.370000005</v>
      </c>
    </row>
    <row r="36" spans="2:6" x14ac:dyDescent="0.25">
      <c r="B36" s="1" t="s">
        <v>25</v>
      </c>
      <c r="C36" s="4">
        <f>SUM(C34:C35)</f>
        <v>998173563.08000004</v>
      </c>
    </row>
    <row r="37" spans="2:6" x14ac:dyDescent="0.25">
      <c r="C37" s="3"/>
    </row>
    <row r="38" spans="2:6" ht="15.75" thickBot="1" x14ac:dyDescent="0.3">
      <c r="B38" s="1" t="s">
        <v>26</v>
      </c>
      <c r="C38" s="13">
        <f>C31+C36</f>
        <v>1332635447.3800001</v>
      </c>
      <c r="F38" s="3"/>
    </row>
    <row r="39" spans="2:6" ht="15.75" thickTop="1" x14ac:dyDescent="0.25">
      <c r="C39" s="3"/>
      <c r="F39" s="3"/>
    </row>
    <row r="40" spans="2:6" ht="17.25" x14ac:dyDescent="0.4">
      <c r="C40" s="3"/>
      <c r="F40" s="5"/>
    </row>
    <row r="41" spans="2:6" x14ac:dyDescent="0.25">
      <c r="C41" s="8"/>
      <c r="F41" s="10"/>
    </row>
  </sheetData>
  <mergeCells count="3">
    <mergeCell ref="B3:C3"/>
    <mergeCell ref="B4:C4"/>
    <mergeCell ref="B5:C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ABRIL 2017</vt:lpstr>
      <vt:lpstr>BCE GENERAL ENERO 2018)</vt:lpstr>
      <vt:lpstr>ESTADOS RESULT. ENERO 2018</vt:lpstr>
      <vt:lpstr>BCE GENERAL FEBRERO 2018</vt:lpstr>
      <vt:lpstr>ESTADOS RESULT. FEBRERO 2018</vt:lpstr>
      <vt:lpstr>ESTADOS RESULT. MAYO</vt:lpstr>
      <vt:lpstr>BCE GENERAL MARZO 2018 (2)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2018-06-13T13:42:19Z</dcterms:modified>
  <cp:category/>
  <cp:contentStatus/>
</cp:coreProperties>
</file>